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F354" i="10" l="1"/>
  <c r="G354" i="10"/>
  <c r="F355" i="10"/>
  <c r="G355" i="10"/>
  <c r="F356" i="10"/>
  <c r="G356" i="10"/>
  <c r="F357" i="10"/>
  <c r="G357" i="10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N363" i="5" s="1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B368" i="6" s="1"/>
  <c r="D368" i="4" s="1"/>
  <c r="G199" i="29"/>
  <c r="F199" i="29"/>
  <c r="C199" i="29"/>
  <c r="B199" i="29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B359" i="6" s="1"/>
  <c r="D359" i="4" s="1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B368" i="11" s="1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B365" i="11" s="1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B362" i="11" s="1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B359" i="11" s="1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B364" i="8" s="1"/>
  <c r="G363" i="10"/>
  <c r="F363" i="10"/>
  <c r="C363" i="10"/>
  <c r="B363" i="10"/>
  <c r="G362" i="10"/>
  <c r="F362" i="10"/>
  <c r="C362" i="10"/>
  <c r="B362" i="10"/>
  <c r="B362" i="8" s="1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B359" i="8" s="1"/>
  <c r="G358" i="10"/>
  <c r="F358" i="10"/>
  <c r="C358" i="10"/>
  <c r="B358" i="10"/>
  <c r="C357" i="10"/>
  <c r="B357" i="10"/>
  <c r="B357" i="8" s="1"/>
  <c r="G200" i="30"/>
  <c r="F200" i="30"/>
  <c r="C200" i="30"/>
  <c r="B200" i="30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G192" i="30"/>
  <c r="F192" i="30"/>
  <c r="C192" i="30"/>
  <c r="B192" i="30"/>
  <c r="B360" i="7" s="1"/>
  <c r="F360" i="4" s="1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190" i="28" l="1"/>
  <c r="B361" i="7"/>
  <c r="F361" i="4" s="1"/>
  <c r="C358" i="11"/>
  <c r="C361" i="11"/>
  <c r="C364" i="11"/>
  <c r="C367" i="11"/>
  <c r="B365" i="8"/>
  <c r="N361" i="5"/>
  <c r="K357" i="5"/>
  <c r="Q357" i="5"/>
  <c r="O357" i="5"/>
  <c r="S358" i="5"/>
  <c r="S361" i="5"/>
  <c r="S364" i="5"/>
  <c r="S367" i="5"/>
  <c r="C357" i="11"/>
  <c r="C360" i="11"/>
  <c r="C363" i="11"/>
  <c r="C366" i="11"/>
  <c r="C365" i="8"/>
  <c r="C368" i="8"/>
  <c r="K359" i="5"/>
  <c r="Q359" i="5"/>
  <c r="J362" i="5"/>
  <c r="P362" i="5"/>
  <c r="O366" i="5"/>
  <c r="G362" i="8"/>
  <c r="C362" i="6"/>
  <c r="E362" i="4" s="1"/>
  <c r="C365" i="6"/>
  <c r="E365" i="4" s="1"/>
  <c r="G357" i="6"/>
  <c r="G360" i="6"/>
  <c r="G363" i="6"/>
  <c r="G366" i="6"/>
  <c r="B198" i="28"/>
  <c r="H365" i="5"/>
  <c r="N365" i="5"/>
  <c r="C196" i="28"/>
  <c r="C199" i="28"/>
  <c r="C358" i="6"/>
  <c r="E358" i="4" s="1"/>
  <c r="C361" i="6"/>
  <c r="E361" i="4" s="1"/>
  <c r="C364" i="6"/>
  <c r="E364" i="4" s="1"/>
  <c r="C367" i="6"/>
  <c r="E367" i="4" s="1"/>
  <c r="O358" i="5"/>
  <c r="S359" i="5"/>
  <c r="K360" i="5"/>
  <c r="Q360" i="5"/>
  <c r="I361" i="5"/>
  <c r="S368" i="5"/>
  <c r="P364" i="5"/>
  <c r="G194" i="28"/>
  <c r="G361" i="6"/>
  <c r="G364" i="6"/>
  <c r="G367" i="6"/>
  <c r="F190" i="28"/>
  <c r="F196" i="28"/>
  <c r="F199" i="28"/>
  <c r="G358" i="6"/>
  <c r="G359" i="6"/>
  <c r="G362" i="6"/>
  <c r="G365" i="6"/>
  <c r="G368" i="6"/>
  <c r="B362" i="6"/>
  <c r="D362" i="4" s="1"/>
  <c r="B365" i="6"/>
  <c r="D365" i="4" s="1"/>
  <c r="C357" i="6"/>
  <c r="E357" i="4" s="1"/>
  <c r="C360" i="6"/>
  <c r="E360" i="4" s="1"/>
  <c r="C363" i="6"/>
  <c r="E363" i="4" s="1"/>
  <c r="C366" i="6"/>
  <c r="E366" i="4" s="1"/>
  <c r="C359" i="6"/>
  <c r="E359" i="4" s="1"/>
  <c r="C368" i="6"/>
  <c r="E368" i="4" s="1"/>
  <c r="B358" i="6"/>
  <c r="D358" i="4" s="1"/>
  <c r="B361" i="6"/>
  <c r="D361" i="4" s="1"/>
  <c r="B364" i="6"/>
  <c r="D364" i="4" s="1"/>
  <c r="B367" i="6"/>
  <c r="D367" i="4" s="1"/>
  <c r="F359" i="11"/>
  <c r="P359" i="5"/>
  <c r="F358" i="11"/>
  <c r="F366" i="11"/>
  <c r="G364" i="11"/>
  <c r="C368" i="11"/>
  <c r="O362" i="5"/>
  <c r="K364" i="5"/>
  <c r="Q364" i="5"/>
  <c r="C365" i="11"/>
  <c r="G366" i="11"/>
  <c r="F368" i="11"/>
  <c r="G357" i="11"/>
  <c r="G359" i="11"/>
  <c r="G362" i="11"/>
  <c r="F364" i="11"/>
  <c r="G367" i="11"/>
  <c r="S362" i="5"/>
  <c r="K363" i="5"/>
  <c r="Q363" i="5"/>
  <c r="O364" i="5"/>
  <c r="S365" i="5"/>
  <c r="O367" i="5"/>
  <c r="F360" i="11"/>
  <c r="F365" i="11"/>
  <c r="F367" i="11"/>
  <c r="C359" i="11"/>
  <c r="G360" i="11"/>
  <c r="G363" i="11"/>
  <c r="G365" i="11"/>
  <c r="I363" i="5"/>
  <c r="M357" i="5"/>
  <c r="S357" i="5"/>
  <c r="H362" i="5"/>
  <c r="N362" i="5"/>
  <c r="G358" i="11"/>
  <c r="G361" i="11"/>
  <c r="C362" i="11"/>
  <c r="G368" i="11"/>
  <c r="J364" i="5"/>
  <c r="B361" i="11"/>
  <c r="B364" i="11"/>
  <c r="E357" i="5"/>
  <c r="B358" i="11"/>
  <c r="B367" i="11"/>
  <c r="B357" i="11"/>
  <c r="B360" i="11"/>
  <c r="B363" i="11"/>
  <c r="B366" i="11"/>
  <c r="F365" i="8"/>
  <c r="F367" i="8"/>
  <c r="M358" i="5"/>
  <c r="M361" i="5"/>
  <c r="D367" i="5"/>
  <c r="M367" i="5"/>
  <c r="K368" i="5"/>
  <c r="Q368" i="5"/>
  <c r="F359" i="8"/>
  <c r="G360" i="8"/>
  <c r="G361" i="8"/>
  <c r="F368" i="8"/>
  <c r="C358" i="8"/>
  <c r="C361" i="8"/>
  <c r="C367" i="8"/>
  <c r="E359" i="5"/>
  <c r="M359" i="5"/>
  <c r="D362" i="5"/>
  <c r="M362" i="5"/>
  <c r="M365" i="5"/>
  <c r="K366" i="5"/>
  <c r="Q366" i="5"/>
  <c r="M368" i="5"/>
  <c r="F358" i="8"/>
  <c r="C362" i="8"/>
  <c r="G358" i="8"/>
  <c r="G367" i="8"/>
  <c r="C364" i="8"/>
  <c r="F362" i="8"/>
  <c r="C360" i="8"/>
  <c r="C363" i="8"/>
  <c r="C366" i="8"/>
  <c r="C359" i="8"/>
  <c r="F361" i="8"/>
  <c r="G363" i="8"/>
  <c r="G364" i="8"/>
  <c r="G365" i="8"/>
  <c r="B367" i="8"/>
  <c r="I360" i="5"/>
  <c r="O360" i="5"/>
  <c r="M364" i="5"/>
  <c r="K365" i="5"/>
  <c r="Q365" i="5"/>
  <c r="G357" i="8"/>
  <c r="G359" i="8"/>
  <c r="F364" i="8"/>
  <c r="G366" i="8"/>
  <c r="G368" i="8"/>
  <c r="J358" i="5"/>
  <c r="C357" i="8"/>
  <c r="B360" i="8"/>
  <c r="B368" i="8"/>
  <c r="E358" i="5"/>
  <c r="D361" i="5"/>
  <c r="D364" i="5"/>
  <c r="B358" i="8"/>
  <c r="B363" i="8"/>
  <c r="B361" i="8"/>
  <c r="B366" i="8"/>
  <c r="E365" i="5"/>
  <c r="E368" i="5"/>
  <c r="G361" i="7"/>
  <c r="K358" i="5"/>
  <c r="Q358" i="5"/>
  <c r="O359" i="5"/>
  <c r="E360" i="5"/>
  <c r="M360" i="5"/>
  <c r="S360" i="5"/>
  <c r="K361" i="5"/>
  <c r="Q361" i="5"/>
  <c r="E363" i="5"/>
  <c r="M363" i="5"/>
  <c r="S363" i="5"/>
  <c r="F197" i="28"/>
  <c r="O365" i="5"/>
  <c r="E366" i="5"/>
  <c r="M366" i="5"/>
  <c r="S366" i="5"/>
  <c r="K367" i="5"/>
  <c r="Q367" i="5"/>
  <c r="F200" i="28"/>
  <c r="O368" i="5"/>
  <c r="J359" i="5"/>
  <c r="O361" i="5"/>
  <c r="N364" i="5"/>
  <c r="F198" i="28"/>
  <c r="J360" i="5"/>
  <c r="O363" i="5"/>
  <c r="G192" i="28"/>
  <c r="K362" i="5"/>
  <c r="Q362" i="5"/>
  <c r="E367" i="5"/>
  <c r="P360" i="5"/>
  <c r="E364" i="5"/>
  <c r="G367" i="7"/>
  <c r="E361" i="5"/>
  <c r="H364" i="5"/>
  <c r="H367" i="5"/>
  <c r="G358" i="7"/>
  <c r="G364" i="7"/>
  <c r="E362" i="5"/>
  <c r="G196" i="28"/>
  <c r="P358" i="5"/>
  <c r="N367" i="5"/>
  <c r="J357" i="5"/>
  <c r="P357" i="5"/>
  <c r="I362" i="5"/>
  <c r="H366" i="5"/>
  <c r="N366" i="5"/>
  <c r="H368" i="5"/>
  <c r="N368" i="5"/>
  <c r="G190" i="28"/>
  <c r="F195" i="28"/>
  <c r="B196" i="28"/>
  <c r="G198" i="28"/>
  <c r="G200" i="28"/>
  <c r="J361" i="5"/>
  <c r="P361" i="5"/>
  <c r="J363" i="5"/>
  <c r="P363" i="5"/>
  <c r="I364" i="5"/>
  <c r="I365" i="5"/>
  <c r="I366" i="5"/>
  <c r="I367" i="5"/>
  <c r="I368" i="5"/>
  <c r="C189" i="28"/>
  <c r="C195" i="28"/>
  <c r="G359" i="7"/>
  <c r="G362" i="7"/>
  <c r="G365" i="7"/>
  <c r="G368" i="7"/>
  <c r="F191" i="28"/>
  <c r="F193" i="28"/>
  <c r="G195" i="28"/>
  <c r="L357" i="5"/>
  <c r="R357" i="5"/>
  <c r="L358" i="5"/>
  <c r="R358" i="5"/>
  <c r="L359" i="5"/>
  <c r="R359" i="5"/>
  <c r="L360" i="5"/>
  <c r="R360" i="5"/>
  <c r="J365" i="5"/>
  <c r="P365" i="5"/>
  <c r="J366" i="5"/>
  <c r="P366" i="5"/>
  <c r="J367" i="5"/>
  <c r="P367" i="5"/>
  <c r="J368" i="5"/>
  <c r="P368" i="5"/>
  <c r="G191" i="28"/>
  <c r="G193" i="28"/>
  <c r="L361" i="5"/>
  <c r="R361" i="5"/>
  <c r="L362" i="5"/>
  <c r="R362" i="5"/>
  <c r="L363" i="5"/>
  <c r="R363" i="5"/>
  <c r="C191" i="28"/>
  <c r="C194" i="28"/>
  <c r="C365" i="7"/>
  <c r="G365" i="4" s="1"/>
  <c r="C200" i="28"/>
  <c r="G357" i="7"/>
  <c r="G360" i="7"/>
  <c r="G363" i="7"/>
  <c r="G366" i="7"/>
  <c r="F189" i="28"/>
  <c r="F192" i="28"/>
  <c r="F194" i="28"/>
  <c r="G197" i="28"/>
  <c r="G199" i="28"/>
  <c r="H357" i="5"/>
  <c r="N357" i="5"/>
  <c r="H358" i="5"/>
  <c r="N358" i="5"/>
  <c r="H359" i="5"/>
  <c r="N359" i="5"/>
  <c r="H360" i="5"/>
  <c r="N360" i="5"/>
  <c r="L364" i="5"/>
  <c r="R364" i="5"/>
  <c r="L365" i="5"/>
  <c r="R365" i="5"/>
  <c r="L366" i="5"/>
  <c r="R366" i="5"/>
  <c r="L367" i="5"/>
  <c r="R367" i="5"/>
  <c r="L368" i="5"/>
  <c r="R368" i="5"/>
  <c r="G189" i="28"/>
  <c r="C193" i="28"/>
  <c r="C197" i="28"/>
  <c r="I357" i="5"/>
  <c r="I358" i="5"/>
  <c r="I359" i="5"/>
  <c r="H361" i="5"/>
  <c r="H363" i="5"/>
  <c r="B357" i="7"/>
  <c r="F357" i="4" s="1"/>
  <c r="B366" i="7"/>
  <c r="F366" i="4" s="1"/>
  <c r="B358" i="7"/>
  <c r="F358" i="4" s="1"/>
  <c r="B364" i="7"/>
  <c r="F364" i="4" s="1"/>
  <c r="C358" i="7"/>
  <c r="G358" i="4" s="1"/>
  <c r="C361" i="7"/>
  <c r="G361" i="4" s="1"/>
  <c r="C364" i="7"/>
  <c r="G364" i="4" s="1"/>
  <c r="C367" i="7"/>
  <c r="G367" i="4" s="1"/>
  <c r="C190" i="28"/>
  <c r="B193" i="28"/>
  <c r="B197" i="28"/>
  <c r="C198" i="28"/>
  <c r="D358" i="5"/>
  <c r="B189" i="28"/>
  <c r="B192" i="28"/>
  <c r="C357" i="7"/>
  <c r="G357" i="4" s="1"/>
  <c r="C360" i="7"/>
  <c r="G360" i="4" s="1"/>
  <c r="C363" i="7"/>
  <c r="G363" i="4" s="1"/>
  <c r="C366" i="7"/>
  <c r="G366" i="4" s="1"/>
  <c r="C192" i="28"/>
  <c r="D357" i="5"/>
  <c r="D360" i="5"/>
  <c r="D363" i="5"/>
  <c r="D366" i="5"/>
  <c r="B363" i="7"/>
  <c r="F363" i="4" s="1"/>
  <c r="B368" i="7"/>
  <c r="F368" i="4" s="1"/>
  <c r="B191" i="28"/>
  <c r="B195" i="28"/>
  <c r="B200" i="28"/>
  <c r="B359" i="7"/>
  <c r="F359" i="4" s="1"/>
  <c r="B362" i="7"/>
  <c r="F362" i="4" s="1"/>
  <c r="B365" i="7"/>
  <c r="F365" i="4" s="1"/>
  <c r="C359" i="7"/>
  <c r="G359" i="4" s="1"/>
  <c r="C362" i="7"/>
  <c r="G362" i="4" s="1"/>
  <c r="C368" i="7"/>
  <c r="G368" i="4" s="1"/>
  <c r="B194" i="28"/>
  <c r="B199" i="28"/>
  <c r="D359" i="5"/>
  <c r="D365" i="5"/>
  <c r="D368" i="5"/>
  <c r="B367" i="7"/>
  <c r="F367" i="4" s="1"/>
  <c r="F357" i="11"/>
  <c r="F361" i="11"/>
  <c r="F362" i="11"/>
  <c r="F363" i="11"/>
  <c r="F357" i="8"/>
  <c r="F360" i="8"/>
  <c r="F363" i="8"/>
  <c r="F366" i="8"/>
  <c r="F357" i="6"/>
  <c r="F358" i="6"/>
  <c r="F359" i="6"/>
  <c r="F360" i="6"/>
  <c r="F361" i="6"/>
  <c r="F362" i="6"/>
  <c r="F363" i="6"/>
  <c r="F364" i="6"/>
  <c r="F365" i="6"/>
  <c r="F366" i="6"/>
  <c r="F367" i="6"/>
  <c r="F368" i="6"/>
  <c r="F357" i="7"/>
  <c r="F358" i="7"/>
  <c r="F359" i="7"/>
  <c r="F360" i="7"/>
  <c r="F361" i="7"/>
  <c r="F362" i="7"/>
  <c r="F363" i="7"/>
  <c r="F364" i="7"/>
  <c r="F365" i="7"/>
  <c r="F366" i="7"/>
  <c r="F367" i="7"/>
  <c r="F368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R343" i="8"/>
  <c r="S343" i="8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B354" i="6" s="1"/>
  <c r="D354" i="4" s="1"/>
  <c r="G185" i="29"/>
  <c r="F185" i="29"/>
  <c r="C185" i="29"/>
  <c r="B185" i="29"/>
  <c r="B353" i="6" s="1"/>
  <c r="D353" i="4" s="1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B349" i="6" s="1"/>
  <c r="D349" i="4" s="1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B346" i="6" s="1"/>
  <c r="D346" i="4" s="1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B347" i="11" s="1"/>
  <c r="G346" i="13"/>
  <c r="F346" i="13"/>
  <c r="C346" i="13"/>
  <c r="B346" i="13"/>
  <c r="B346" i="11" s="1"/>
  <c r="G345" i="13"/>
  <c r="F345" i="13"/>
  <c r="C345" i="13"/>
  <c r="B345" i="13"/>
  <c r="C356" i="10"/>
  <c r="B356" i="10"/>
  <c r="C355" i="10"/>
  <c r="B355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B350" i="8" s="1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G186" i="30"/>
  <c r="F186" i="30"/>
  <c r="C186" i="30"/>
  <c r="B186" i="30"/>
  <c r="B354" i="7" s="1"/>
  <c r="F354" i="4" s="1"/>
  <c r="G185" i="30"/>
  <c r="F185" i="30"/>
  <c r="C185" i="30"/>
  <c r="B185" i="30"/>
  <c r="B353" i="7" s="1"/>
  <c r="F353" i="4" s="1"/>
  <c r="G184" i="30"/>
  <c r="F184" i="30"/>
  <c r="C184" i="30"/>
  <c r="B184" i="30"/>
  <c r="G183" i="30"/>
  <c r="F183" i="30"/>
  <c r="C183" i="30"/>
  <c r="B183" i="30"/>
  <c r="B183" i="28" s="1"/>
  <c r="G182" i="30"/>
  <c r="F182" i="30"/>
  <c r="C182" i="30"/>
  <c r="B182" i="30"/>
  <c r="B182" i="28" s="1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55" i="8" l="1"/>
  <c r="B358" i="5"/>
  <c r="B358" i="4" s="1"/>
  <c r="B364" i="5"/>
  <c r="B364" i="4" s="1"/>
  <c r="C358" i="5"/>
  <c r="C358" i="4" s="1"/>
  <c r="F365" i="5"/>
  <c r="B366" i="5"/>
  <c r="B366" i="4" s="1"/>
  <c r="G365" i="5"/>
  <c r="F364" i="5"/>
  <c r="C364" i="5"/>
  <c r="C364" i="4" s="1"/>
  <c r="G360" i="5"/>
  <c r="G357" i="5"/>
  <c r="G368" i="5"/>
  <c r="F363" i="5"/>
  <c r="C366" i="5"/>
  <c r="C366" i="4" s="1"/>
  <c r="F359" i="5"/>
  <c r="G362" i="5"/>
  <c r="G361" i="5"/>
  <c r="F362" i="5"/>
  <c r="F361" i="5"/>
  <c r="F358" i="5"/>
  <c r="G364" i="5"/>
  <c r="F360" i="5"/>
  <c r="G363" i="5"/>
  <c r="F368" i="5"/>
  <c r="F357" i="5"/>
  <c r="F367" i="5"/>
  <c r="G367" i="5"/>
  <c r="G358" i="5"/>
  <c r="G359" i="5"/>
  <c r="G366" i="5"/>
  <c r="F366" i="5"/>
  <c r="C365" i="5"/>
  <c r="C365" i="4" s="1"/>
  <c r="B365" i="5"/>
  <c r="B365" i="4" s="1"/>
  <c r="B357" i="5"/>
  <c r="B357" i="4" s="1"/>
  <c r="C357" i="5"/>
  <c r="C357" i="4" s="1"/>
  <c r="C367" i="5"/>
  <c r="C367" i="4" s="1"/>
  <c r="B367" i="5"/>
  <c r="B367" i="4" s="1"/>
  <c r="C362" i="5"/>
  <c r="C362" i="4" s="1"/>
  <c r="B362" i="5"/>
  <c r="B362" i="4" s="1"/>
  <c r="C368" i="5"/>
  <c r="C368" i="4" s="1"/>
  <c r="B368" i="5"/>
  <c r="B368" i="4" s="1"/>
  <c r="B363" i="5"/>
  <c r="B363" i="4" s="1"/>
  <c r="C363" i="5"/>
  <c r="C363" i="4" s="1"/>
  <c r="C361" i="5"/>
  <c r="C361" i="4" s="1"/>
  <c r="B361" i="5"/>
  <c r="B361" i="4" s="1"/>
  <c r="C359" i="5"/>
  <c r="C359" i="4" s="1"/>
  <c r="B359" i="5"/>
  <c r="B359" i="4" s="1"/>
  <c r="C360" i="5"/>
  <c r="C360" i="4" s="1"/>
  <c r="B360" i="5"/>
  <c r="B360" i="4" s="1"/>
  <c r="B355" i="7"/>
  <c r="F355" i="4" s="1"/>
  <c r="F346" i="8"/>
  <c r="F350" i="8"/>
  <c r="C347" i="6"/>
  <c r="E347" i="4" s="1"/>
  <c r="C348" i="6"/>
  <c r="E348" i="4" s="1"/>
  <c r="C350" i="6"/>
  <c r="E350" i="4" s="1"/>
  <c r="C351" i="6"/>
  <c r="E351" i="4" s="1"/>
  <c r="C352" i="6"/>
  <c r="E352" i="4" s="1"/>
  <c r="C355" i="6"/>
  <c r="E355" i="4" s="1"/>
  <c r="C356" i="6"/>
  <c r="E356" i="4" s="1"/>
  <c r="C348" i="11"/>
  <c r="C349" i="11"/>
  <c r="C350" i="11"/>
  <c r="C351" i="11"/>
  <c r="C352" i="11"/>
  <c r="C353" i="11"/>
  <c r="C354" i="11"/>
  <c r="C355" i="11"/>
  <c r="C356" i="11"/>
  <c r="C346" i="8"/>
  <c r="F355" i="8"/>
  <c r="F348" i="7"/>
  <c r="F352" i="7"/>
  <c r="F187" i="28"/>
  <c r="F346" i="6"/>
  <c r="R345" i="5"/>
  <c r="J349" i="5"/>
  <c r="R349" i="5"/>
  <c r="F349" i="11"/>
  <c r="N349" i="5"/>
  <c r="D355" i="5"/>
  <c r="F348" i="6"/>
  <c r="F351" i="6"/>
  <c r="F353" i="6"/>
  <c r="F355" i="6"/>
  <c r="F356" i="6"/>
  <c r="F345" i="8"/>
  <c r="G352" i="6"/>
  <c r="G356" i="6"/>
  <c r="F348" i="8"/>
  <c r="G349" i="6"/>
  <c r="C349" i="6"/>
  <c r="E349" i="4" s="1"/>
  <c r="F350" i="6"/>
  <c r="G355" i="6"/>
  <c r="F352" i="6"/>
  <c r="F354" i="6"/>
  <c r="G354" i="6"/>
  <c r="E347" i="5"/>
  <c r="G345" i="6"/>
  <c r="C346" i="6"/>
  <c r="E346" i="4" s="1"/>
  <c r="B347" i="6"/>
  <c r="D347" i="4" s="1"/>
  <c r="F347" i="6"/>
  <c r="B348" i="6"/>
  <c r="D348" i="4" s="1"/>
  <c r="G348" i="6"/>
  <c r="C353" i="6"/>
  <c r="E353" i="4" s="1"/>
  <c r="G353" i="6"/>
  <c r="C354" i="6"/>
  <c r="E354" i="4" s="1"/>
  <c r="C178" i="28"/>
  <c r="G347" i="6"/>
  <c r="F349" i="6"/>
  <c r="B350" i="6"/>
  <c r="D350" i="4" s="1"/>
  <c r="G350" i="6"/>
  <c r="B355" i="6"/>
  <c r="D355" i="4" s="1"/>
  <c r="B356" i="6"/>
  <c r="D356" i="4" s="1"/>
  <c r="C182" i="28"/>
  <c r="H346" i="5"/>
  <c r="L346" i="5"/>
  <c r="P346" i="5"/>
  <c r="O353" i="5"/>
  <c r="B351" i="6"/>
  <c r="D351" i="4" s="1"/>
  <c r="B352" i="6"/>
  <c r="D352" i="4" s="1"/>
  <c r="B186" i="28"/>
  <c r="G346" i="6"/>
  <c r="G351" i="6"/>
  <c r="D350" i="5"/>
  <c r="J350" i="5"/>
  <c r="N350" i="5"/>
  <c r="R350" i="5"/>
  <c r="G348" i="11"/>
  <c r="F351" i="11"/>
  <c r="F355" i="11"/>
  <c r="G347" i="11"/>
  <c r="C346" i="11"/>
  <c r="C347" i="11"/>
  <c r="B348" i="11"/>
  <c r="B349" i="11"/>
  <c r="F353" i="11"/>
  <c r="D352" i="5"/>
  <c r="J352" i="5"/>
  <c r="N352" i="5"/>
  <c r="R352" i="5"/>
  <c r="G349" i="11"/>
  <c r="B350" i="11"/>
  <c r="B350" i="5" s="1"/>
  <c r="B350" i="4" s="1"/>
  <c r="G350" i="11"/>
  <c r="B351" i="11"/>
  <c r="M346" i="5"/>
  <c r="Q346" i="5"/>
  <c r="H348" i="5"/>
  <c r="E350" i="5"/>
  <c r="K350" i="5"/>
  <c r="D354" i="5"/>
  <c r="J354" i="5"/>
  <c r="N354" i="5"/>
  <c r="R354" i="5"/>
  <c r="O349" i="5"/>
  <c r="G351" i="11"/>
  <c r="B352" i="11"/>
  <c r="G352" i="11"/>
  <c r="B353" i="11"/>
  <c r="G353" i="11"/>
  <c r="B354" i="11"/>
  <c r="G354" i="11"/>
  <c r="B355" i="11"/>
  <c r="G355" i="11"/>
  <c r="B356" i="11"/>
  <c r="G356" i="11"/>
  <c r="R351" i="5"/>
  <c r="E354" i="5"/>
  <c r="K354" i="5"/>
  <c r="D356" i="5"/>
  <c r="J356" i="5"/>
  <c r="R356" i="5"/>
  <c r="J355" i="5"/>
  <c r="N355" i="5"/>
  <c r="N356" i="5"/>
  <c r="G345" i="11"/>
  <c r="G346" i="11"/>
  <c r="F347" i="11"/>
  <c r="M348" i="5"/>
  <c r="Q348" i="5"/>
  <c r="O352" i="5"/>
  <c r="G356" i="8"/>
  <c r="D351" i="5"/>
  <c r="J351" i="5"/>
  <c r="N351" i="5"/>
  <c r="D353" i="5"/>
  <c r="K353" i="5"/>
  <c r="N353" i="5"/>
  <c r="R353" i="5"/>
  <c r="O350" i="5"/>
  <c r="F354" i="8"/>
  <c r="O354" i="5"/>
  <c r="C347" i="8"/>
  <c r="C348" i="8"/>
  <c r="C349" i="8"/>
  <c r="C351" i="8"/>
  <c r="C352" i="8"/>
  <c r="C353" i="8"/>
  <c r="C354" i="8"/>
  <c r="C356" i="8"/>
  <c r="I347" i="5"/>
  <c r="M347" i="5"/>
  <c r="Q347" i="5"/>
  <c r="F349" i="8"/>
  <c r="B346" i="7"/>
  <c r="F346" i="4" s="1"/>
  <c r="F356" i="7"/>
  <c r="B347" i="8"/>
  <c r="G347" i="8"/>
  <c r="B349" i="8"/>
  <c r="C350" i="8"/>
  <c r="G350" i="8"/>
  <c r="B351" i="8"/>
  <c r="G351" i="8"/>
  <c r="B353" i="8"/>
  <c r="G353" i="8"/>
  <c r="B354" i="8"/>
  <c r="C355" i="8"/>
  <c r="G355" i="8"/>
  <c r="G355" i="7"/>
  <c r="B356" i="7"/>
  <c r="F356" i="4" s="1"/>
  <c r="B346" i="8"/>
  <c r="G349" i="8"/>
  <c r="G346" i="8"/>
  <c r="F347" i="8"/>
  <c r="B348" i="8"/>
  <c r="G348" i="8"/>
  <c r="B352" i="8"/>
  <c r="G352" i="8"/>
  <c r="B356" i="8"/>
  <c r="F356" i="8"/>
  <c r="O351" i="5"/>
  <c r="F354" i="7"/>
  <c r="G181" i="28"/>
  <c r="B185" i="28"/>
  <c r="K355" i="5"/>
  <c r="O355" i="5"/>
  <c r="S355" i="5"/>
  <c r="M356" i="5"/>
  <c r="Q356" i="5"/>
  <c r="S349" i="5"/>
  <c r="S350" i="5"/>
  <c r="S351" i="5"/>
  <c r="S352" i="5"/>
  <c r="S353" i="5"/>
  <c r="S354" i="5"/>
  <c r="R355" i="5"/>
  <c r="C179" i="28"/>
  <c r="C180" i="28"/>
  <c r="C181" i="28"/>
  <c r="C352" i="7"/>
  <c r="G352" i="4" s="1"/>
  <c r="C187" i="28"/>
  <c r="C188" i="28"/>
  <c r="G347" i="7"/>
  <c r="B348" i="7"/>
  <c r="F348" i="4" s="1"/>
  <c r="C354" i="7"/>
  <c r="G354" i="4" s="1"/>
  <c r="B184" i="28"/>
  <c r="E351" i="5"/>
  <c r="E352" i="5"/>
  <c r="E353" i="5"/>
  <c r="E355" i="5"/>
  <c r="B347" i="7"/>
  <c r="F347" i="4" s="1"/>
  <c r="C353" i="7"/>
  <c r="G353" i="4" s="1"/>
  <c r="C183" i="28"/>
  <c r="B187" i="28"/>
  <c r="I355" i="5"/>
  <c r="M355" i="5"/>
  <c r="Q355" i="5"/>
  <c r="K349" i="5"/>
  <c r="K351" i="5"/>
  <c r="K352" i="5"/>
  <c r="Q352" i="5"/>
  <c r="P352" i="5"/>
  <c r="G184" i="28"/>
  <c r="I352" i="5"/>
  <c r="H352" i="5"/>
  <c r="D349" i="5"/>
  <c r="E349" i="5"/>
  <c r="M351" i="5"/>
  <c r="L351" i="5"/>
  <c r="I350" i="5"/>
  <c r="M350" i="5"/>
  <c r="Q350" i="5"/>
  <c r="G186" i="28"/>
  <c r="I354" i="5"/>
  <c r="H354" i="5"/>
  <c r="M354" i="5"/>
  <c r="L354" i="5"/>
  <c r="Q354" i="5"/>
  <c r="P354" i="5"/>
  <c r="E356" i="5"/>
  <c r="K356" i="5"/>
  <c r="O356" i="5"/>
  <c r="S356" i="5"/>
  <c r="M352" i="5"/>
  <c r="L352" i="5"/>
  <c r="J347" i="5"/>
  <c r="K347" i="5"/>
  <c r="F179" i="28"/>
  <c r="N347" i="5"/>
  <c r="O347" i="5"/>
  <c r="R347" i="5"/>
  <c r="S347" i="5"/>
  <c r="F183" i="28"/>
  <c r="I351" i="5"/>
  <c r="H351" i="5"/>
  <c r="Q351" i="5"/>
  <c r="P351" i="5"/>
  <c r="G350" i="7"/>
  <c r="F350" i="7"/>
  <c r="E346" i="5"/>
  <c r="K346" i="5"/>
  <c r="O346" i="5"/>
  <c r="S346" i="5"/>
  <c r="D348" i="5"/>
  <c r="E348" i="5"/>
  <c r="J348" i="5"/>
  <c r="K348" i="5"/>
  <c r="N348" i="5"/>
  <c r="O348" i="5"/>
  <c r="R348" i="5"/>
  <c r="S348" i="5"/>
  <c r="I349" i="5"/>
  <c r="M349" i="5"/>
  <c r="Q349" i="5"/>
  <c r="I353" i="5"/>
  <c r="H353" i="5"/>
  <c r="M353" i="5"/>
  <c r="L353" i="5"/>
  <c r="Q353" i="5"/>
  <c r="P353" i="5"/>
  <c r="C346" i="7"/>
  <c r="G346" i="4" s="1"/>
  <c r="C347" i="7"/>
  <c r="G347" i="4" s="1"/>
  <c r="C348" i="7"/>
  <c r="G348" i="4" s="1"/>
  <c r="B349" i="7"/>
  <c r="F349" i="4" s="1"/>
  <c r="G349" i="7"/>
  <c r="B350" i="7"/>
  <c r="F350" i="4" s="1"/>
  <c r="G352" i="7"/>
  <c r="C355" i="7"/>
  <c r="G355" i="4" s="1"/>
  <c r="C356" i="7"/>
  <c r="G356" i="4" s="1"/>
  <c r="B178" i="28"/>
  <c r="G178" i="28"/>
  <c r="B179" i="28"/>
  <c r="G183" i="28"/>
  <c r="C184" i="28"/>
  <c r="C185" i="28"/>
  <c r="G185" i="28"/>
  <c r="C186" i="28"/>
  <c r="B188" i="28"/>
  <c r="G188" i="28"/>
  <c r="I346" i="5"/>
  <c r="H347" i="5"/>
  <c r="L347" i="5"/>
  <c r="P347" i="5"/>
  <c r="L348" i="5"/>
  <c r="P348" i="5"/>
  <c r="H349" i="5"/>
  <c r="L349" i="5"/>
  <c r="P349" i="5"/>
  <c r="H350" i="5"/>
  <c r="L350" i="5"/>
  <c r="P350" i="5"/>
  <c r="C177" i="28"/>
  <c r="G346" i="7"/>
  <c r="C349" i="7"/>
  <c r="G349" i="4" s="1"/>
  <c r="C350" i="7"/>
  <c r="G350" i="4" s="1"/>
  <c r="B351" i="7"/>
  <c r="F351" i="4" s="1"/>
  <c r="G351" i="7"/>
  <c r="B352" i="7"/>
  <c r="F352" i="4" s="1"/>
  <c r="G354" i="7"/>
  <c r="B180" i="28"/>
  <c r="G180" i="28"/>
  <c r="B181" i="28"/>
  <c r="F181" i="28"/>
  <c r="F185" i="28"/>
  <c r="G187" i="28"/>
  <c r="D346" i="5"/>
  <c r="J346" i="5"/>
  <c r="N346" i="5"/>
  <c r="R346" i="5"/>
  <c r="D347" i="5"/>
  <c r="I348" i="5"/>
  <c r="H355" i="5"/>
  <c r="L355" i="5"/>
  <c r="P355" i="5"/>
  <c r="H356" i="5"/>
  <c r="L356" i="5"/>
  <c r="P356" i="5"/>
  <c r="G348" i="7"/>
  <c r="C351" i="7"/>
  <c r="G351" i="4" s="1"/>
  <c r="G353" i="7"/>
  <c r="G356" i="7"/>
  <c r="G179" i="28"/>
  <c r="G182" i="28"/>
  <c r="J353" i="5"/>
  <c r="I356" i="5"/>
  <c r="C345" i="11"/>
  <c r="B345" i="8"/>
  <c r="F345" i="6"/>
  <c r="E345" i="5"/>
  <c r="C345" i="6"/>
  <c r="E345" i="4" s="1"/>
  <c r="O345" i="5"/>
  <c r="S345" i="5"/>
  <c r="B345" i="6"/>
  <c r="D345" i="4" s="1"/>
  <c r="I345" i="5"/>
  <c r="M345" i="5"/>
  <c r="Q345" i="5"/>
  <c r="F345" i="11"/>
  <c r="B345" i="11"/>
  <c r="C345" i="7"/>
  <c r="G345" i="4" s="1"/>
  <c r="J345" i="5"/>
  <c r="N345" i="5"/>
  <c r="G345" i="8"/>
  <c r="K345" i="5"/>
  <c r="C345" i="8"/>
  <c r="D345" i="5"/>
  <c r="B177" i="28"/>
  <c r="B345" i="7"/>
  <c r="F345" i="4" s="1"/>
  <c r="G345" i="7"/>
  <c r="G177" i="28"/>
  <c r="H345" i="5"/>
  <c r="L345" i="5"/>
  <c r="P345" i="5"/>
  <c r="F177" i="28"/>
  <c r="F346" i="11"/>
  <c r="F348" i="11"/>
  <c r="F350" i="11"/>
  <c r="F352" i="11"/>
  <c r="F354" i="11"/>
  <c r="F356" i="11"/>
  <c r="G354" i="8"/>
  <c r="F351" i="8"/>
  <c r="F352" i="8"/>
  <c r="F353" i="8"/>
  <c r="F178" i="28"/>
  <c r="F180" i="28"/>
  <c r="F182" i="28"/>
  <c r="F184" i="28"/>
  <c r="F186" i="28"/>
  <c r="F188" i="28"/>
  <c r="F345" i="7"/>
  <c r="F347" i="7"/>
  <c r="F349" i="7"/>
  <c r="F351" i="7"/>
  <c r="F353" i="7"/>
  <c r="F355" i="7"/>
  <c r="F34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5" i="5" l="1"/>
  <c r="B355" i="4" s="1"/>
  <c r="B351" i="5"/>
  <c r="B351" i="4" s="1"/>
  <c r="C351" i="5"/>
  <c r="C351" i="4" s="1"/>
  <c r="B352" i="5"/>
  <c r="B352" i="4" s="1"/>
  <c r="C352" i="5"/>
  <c r="C352" i="4" s="1"/>
  <c r="B354" i="5"/>
  <c r="B354" i="4" s="1"/>
  <c r="F354" i="5"/>
  <c r="B353" i="5"/>
  <c r="B353" i="4" s="1"/>
  <c r="C350" i="5"/>
  <c r="C350" i="4" s="1"/>
  <c r="C355" i="5"/>
  <c r="C355" i="4" s="1"/>
  <c r="F352" i="5"/>
  <c r="F350" i="5"/>
  <c r="F356" i="5"/>
  <c r="F348" i="5"/>
  <c r="F349" i="5"/>
  <c r="C354" i="5"/>
  <c r="C354" i="4" s="1"/>
  <c r="G346" i="5"/>
  <c r="F346" i="5"/>
  <c r="G351" i="5"/>
  <c r="G356" i="5"/>
  <c r="G348" i="5"/>
  <c r="C353" i="5"/>
  <c r="C353" i="4" s="1"/>
  <c r="C356" i="5"/>
  <c r="C356" i="4" s="1"/>
  <c r="B356" i="5"/>
  <c r="B356" i="4" s="1"/>
  <c r="C346" i="5"/>
  <c r="C346" i="4" s="1"/>
  <c r="B346" i="5"/>
  <c r="B346" i="4" s="1"/>
  <c r="G350" i="5"/>
  <c r="F347" i="5"/>
  <c r="G349" i="5"/>
  <c r="C349" i="5"/>
  <c r="C349" i="4" s="1"/>
  <c r="B349" i="5"/>
  <c r="B349" i="4" s="1"/>
  <c r="G353" i="5"/>
  <c r="F353" i="5"/>
  <c r="G355" i="5"/>
  <c r="F355" i="5"/>
  <c r="C348" i="5"/>
  <c r="C348" i="4" s="1"/>
  <c r="B348" i="5"/>
  <c r="B348" i="4" s="1"/>
  <c r="C347" i="5"/>
  <c r="C347" i="4" s="1"/>
  <c r="B347" i="5"/>
  <c r="B347" i="4" s="1"/>
  <c r="F351" i="5"/>
  <c r="G347" i="5"/>
  <c r="G354" i="5"/>
  <c r="G352" i="5"/>
  <c r="F345" i="5"/>
  <c r="C345" i="5"/>
  <c r="C345" i="4" s="1"/>
  <c r="B345" i="5"/>
  <c r="B345" i="4" s="1"/>
  <c r="G345" i="5"/>
  <c r="B344" i="7"/>
  <c r="F344" i="4" s="1"/>
  <c r="G176" i="28"/>
  <c r="B344" i="11"/>
  <c r="S344" i="5"/>
  <c r="B344" i="6"/>
  <c r="D344" i="4" s="1"/>
  <c r="F344" i="6"/>
  <c r="O344" i="5"/>
  <c r="C344" i="6"/>
  <c r="E344" i="4" s="1"/>
  <c r="G344" i="6"/>
  <c r="F344" i="11"/>
  <c r="C344" i="11"/>
  <c r="G344" i="11"/>
  <c r="M344" i="5"/>
  <c r="H344" i="5"/>
  <c r="P344" i="5"/>
  <c r="C344" i="8"/>
  <c r="F344" i="8"/>
  <c r="D344" i="5"/>
  <c r="B344" i="8"/>
  <c r="L344" i="5"/>
  <c r="I344" i="5"/>
  <c r="Q344" i="5"/>
  <c r="G344" i="8"/>
  <c r="F344" i="7"/>
  <c r="B176" i="28"/>
  <c r="E344" i="5"/>
  <c r="C344" i="7"/>
  <c r="G344" i="4" s="1"/>
  <c r="F176" i="28"/>
  <c r="G344" i="7"/>
  <c r="C176" i="28"/>
  <c r="J344" i="5"/>
  <c r="N344" i="5"/>
  <c r="R344" i="5"/>
  <c r="K344" i="5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8" l="1"/>
  <c r="F343" i="6"/>
  <c r="F343" i="7"/>
  <c r="F343" i="11"/>
  <c r="C344" i="5"/>
  <c r="C344" i="4" s="1"/>
  <c r="B344" i="5"/>
  <c r="B344" i="4" s="1"/>
  <c r="G344" i="5"/>
  <c r="F344" i="5"/>
  <c r="F175" i="28"/>
  <c r="L343" i="5"/>
  <c r="P343" i="5"/>
  <c r="G343" i="8"/>
  <c r="K343" i="5"/>
  <c r="O343" i="5"/>
  <c r="S343" i="5"/>
  <c r="C343" i="11"/>
  <c r="B343" i="8"/>
  <c r="C343" i="6"/>
  <c r="E343" i="4" s="1"/>
  <c r="G343" i="6"/>
  <c r="B343" i="6"/>
  <c r="D343" i="4" s="1"/>
  <c r="G343" i="7"/>
  <c r="G343" i="11"/>
  <c r="B343" i="11"/>
  <c r="C343" i="7"/>
  <c r="G343" i="4" s="1"/>
  <c r="E343" i="5"/>
  <c r="C343" i="8"/>
  <c r="D343" i="5"/>
  <c r="B175" i="28"/>
  <c r="Q343" i="5"/>
  <c r="C175" i="28"/>
  <c r="J343" i="5"/>
  <c r="N343" i="5"/>
  <c r="R343" i="5"/>
  <c r="I343" i="5"/>
  <c r="B343" i="7"/>
  <c r="F343" i="4" s="1"/>
  <c r="M343" i="5"/>
  <c r="G175" i="28"/>
  <c r="H343" i="5"/>
  <c r="D337" i="11"/>
  <c r="E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D338" i="11"/>
  <c r="E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D339" i="11"/>
  <c r="E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D339" i="5" s="1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R339" i="5" s="1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N341" i="5" s="1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R342" i="5" s="1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R340" i="5" l="1"/>
  <c r="N339" i="5"/>
  <c r="J338" i="5"/>
  <c r="J341" i="5"/>
  <c r="R341" i="5"/>
  <c r="R338" i="5"/>
  <c r="J339" i="5"/>
  <c r="L338" i="5"/>
  <c r="P338" i="5"/>
  <c r="N338" i="5"/>
  <c r="D341" i="5"/>
  <c r="B343" i="5"/>
  <c r="B343" i="4" s="1"/>
  <c r="C343" i="5"/>
  <c r="C343" i="4" s="1"/>
  <c r="F343" i="5"/>
  <c r="G343" i="5"/>
  <c r="P342" i="5"/>
  <c r="L342" i="5"/>
  <c r="P340" i="5"/>
  <c r="L340" i="5"/>
  <c r="F339" i="8"/>
  <c r="D338" i="5"/>
  <c r="D342" i="5"/>
  <c r="D340" i="5"/>
  <c r="G341" i="6"/>
  <c r="G339" i="6"/>
  <c r="F341" i="6"/>
  <c r="F339" i="6"/>
  <c r="F342" i="6"/>
  <c r="F340" i="6"/>
  <c r="F338" i="6"/>
  <c r="G341" i="11"/>
  <c r="G339" i="11"/>
  <c r="F341" i="11"/>
  <c r="F339" i="11"/>
  <c r="F337" i="11"/>
  <c r="F342" i="11"/>
  <c r="F340" i="11"/>
  <c r="F338" i="11"/>
  <c r="E342" i="5"/>
  <c r="E340" i="5"/>
  <c r="E338" i="5"/>
  <c r="F341" i="8"/>
  <c r="N342" i="5"/>
  <c r="J342" i="5"/>
  <c r="P341" i="5"/>
  <c r="L341" i="5"/>
  <c r="H341" i="5"/>
  <c r="N340" i="5"/>
  <c r="J340" i="5"/>
  <c r="P339" i="5"/>
  <c r="L339" i="5"/>
  <c r="H339" i="5"/>
  <c r="F342" i="8"/>
  <c r="F340" i="8"/>
  <c r="F338" i="8"/>
  <c r="E341" i="5"/>
  <c r="E339" i="5"/>
  <c r="G340" i="7"/>
  <c r="G338" i="7"/>
  <c r="G174" i="28"/>
  <c r="G172" i="28"/>
  <c r="S342" i="5"/>
  <c r="O342" i="5"/>
  <c r="K342" i="5"/>
  <c r="S341" i="5"/>
  <c r="O341" i="5"/>
  <c r="K341" i="5"/>
  <c r="S340" i="5"/>
  <c r="O340" i="5"/>
  <c r="K340" i="5"/>
  <c r="S339" i="5"/>
  <c r="O339" i="5"/>
  <c r="K339" i="5"/>
  <c r="S338" i="5"/>
  <c r="O338" i="5"/>
  <c r="K338" i="5"/>
  <c r="F341" i="7"/>
  <c r="F339" i="7"/>
  <c r="F174" i="28"/>
  <c r="F172" i="28"/>
  <c r="F170" i="28"/>
  <c r="G173" i="28"/>
  <c r="G171" i="28"/>
  <c r="Q342" i="5"/>
  <c r="M342" i="5"/>
  <c r="I342" i="5"/>
  <c r="Q341" i="5"/>
  <c r="M341" i="5"/>
  <c r="I341" i="5"/>
  <c r="Q340" i="5"/>
  <c r="M340" i="5"/>
  <c r="I340" i="5"/>
  <c r="Q339" i="5"/>
  <c r="M339" i="5"/>
  <c r="I339" i="5"/>
  <c r="Q338" i="5"/>
  <c r="M338" i="5"/>
  <c r="I338" i="5"/>
  <c r="G342" i="7"/>
  <c r="F340" i="7"/>
  <c r="F338" i="7"/>
  <c r="F173" i="28"/>
  <c r="F171" i="28"/>
  <c r="F169" i="28"/>
  <c r="H342" i="5"/>
  <c r="H340" i="5"/>
  <c r="H338" i="5"/>
  <c r="G342" i="11"/>
  <c r="G340" i="11"/>
  <c r="G338" i="11"/>
  <c r="G337" i="11"/>
  <c r="G342" i="8"/>
  <c r="G341" i="8"/>
  <c r="G340" i="8"/>
  <c r="G339" i="8"/>
  <c r="G338" i="8"/>
  <c r="G170" i="28"/>
  <c r="G169" i="28"/>
  <c r="G340" i="6"/>
  <c r="G338" i="6"/>
  <c r="G342" i="6"/>
  <c r="F342" i="7"/>
  <c r="G341" i="7"/>
  <c r="G339" i="7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F338" i="5" l="1"/>
  <c r="F341" i="5"/>
  <c r="F340" i="5"/>
  <c r="F342" i="5"/>
  <c r="B342" i="6"/>
  <c r="D342" i="4" s="1"/>
  <c r="C342" i="6"/>
  <c r="E342" i="4" s="1"/>
  <c r="B342" i="11"/>
  <c r="C342" i="11"/>
  <c r="F339" i="5"/>
  <c r="G342" i="5"/>
  <c r="C342" i="8"/>
  <c r="B342" i="8"/>
  <c r="G338" i="5"/>
  <c r="C342" i="7"/>
  <c r="G342" i="4" s="1"/>
  <c r="B174" i="28"/>
  <c r="B342" i="7"/>
  <c r="F342" i="4" s="1"/>
  <c r="C174" i="28"/>
  <c r="G341" i="5"/>
  <c r="G340" i="5"/>
  <c r="G339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B341" i="8"/>
  <c r="C341" i="8"/>
  <c r="B342" i="5"/>
  <c r="B342" i="4" s="1"/>
  <c r="C342" i="5"/>
  <c r="C342" i="4" s="1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F172" i="30"/>
  <c r="G172" i="30"/>
  <c r="B172" i="30"/>
  <c r="C172" i="30"/>
  <c r="G340" i="13"/>
  <c r="F340" i="13"/>
  <c r="C340" i="13"/>
  <c r="B340" i="13"/>
  <c r="G340" i="10"/>
  <c r="F340" i="10"/>
  <c r="C340" i="10"/>
  <c r="B340" i="10"/>
  <c r="B340" i="6" l="1"/>
  <c r="D340" i="4" s="1"/>
  <c r="C340" i="6"/>
  <c r="E340" i="4" s="1"/>
  <c r="B340" i="11"/>
  <c r="C340" i="11"/>
  <c r="C340" i="8"/>
  <c r="B340" i="8"/>
  <c r="B341" i="5"/>
  <c r="B341" i="4" s="1"/>
  <c r="C341" i="5"/>
  <c r="C341" i="4" s="1"/>
  <c r="B172" i="28"/>
  <c r="B340" i="7"/>
  <c r="F340" i="4" s="1"/>
  <c r="C172" i="28"/>
  <c r="C340" i="7"/>
  <c r="G340" i="4" s="1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B339" i="11"/>
  <c r="C339" i="11"/>
  <c r="B339" i="8"/>
  <c r="C339" i="8"/>
  <c r="B340" i="5"/>
  <c r="B340" i="4" s="1"/>
  <c r="C340" i="5"/>
  <c r="C340" i="4" s="1"/>
  <c r="B171" i="28"/>
  <c r="B339" i="7"/>
  <c r="F339" i="4" s="1"/>
  <c r="C339" i="7"/>
  <c r="G339" i="4" s="1"/>
  <c r="C171" i="28"/>
  <c r="R329" i="8"/>
  <c r="S329" i="8"/>
  <c r="R332" i="8"/>
  <c r="S332" i="8"/>
  <c r="B339" i="5" l="1"/>
  <c r="B339" i="4" s="1"/>
  <c r="C339" i="5"/>
  <c r="C339" i="4" s="1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B338" i="11"/>
  <c r="C338" i="11"/>
  <c r="B338" i="8"/>
  <c r="C338" i="8"/>
  <c r="B170" i="28"/>
  <c r="B338" i="7"/>
  <c r="F338" i="4" s="1"/>
  <c r="C170" i="28"/>
  <c r="C338" i="7"/>
  <c r="G338" i="4" s="1"/>
  <c r="Q337" i="8"/>
  <c r="P337" i="8"/>
  <c r="O337" i="8"/>
  <c r="N337" i="8"/>
  <c r="M337" i="8"/>
  <c r="L337" i="8"/>
  <c r="K337" i="8"/>
  <c r="J337" i="8"/>
  <c r="I337" i="8"/>
  <c r="H337" i="8"/>
  <c r="E337" i="8"/>
  <c r="D337" i="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B325" i="12"/>
  <c r="C325" i="12"/>
  <c r="F325" i="12"/>
  <c r="G325" i="12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11" l="1"/>
  <c r="C337" i="11"/>
  <c r="B169" i="28"/>
  <c r="C169" i="28"/>
  <c r="B338" i="5"/>
  <c r="B338" i="4" s="1"/>
  <c r="C338" i="5"/>
  <c r="C338" i="4" s="1"/>
  <c r="F337" i="6"/>
  <c r="D337" i="5"/>
  <c r="F337" i="7"/>
  <c r="S337" i="5"/>
  <c r="K337" i="5"/>
  <c r="O337" i="5"/>
  <c r="B337" i="8"/>
  <c r="B337" i="6"/>
  <c r="D337" i="4" s="1"/>
  <c r="G337" i="6"/>
  <c r="C337" i="6"/>
  <c r="E337" i="4" s="1"/>
  <c r="I337" i="5"/>
  <c r="M337" i="5"/>
  <c r="Q337" i="5"/>
  <c r="G337" i="8"/>
  <c r="C337" i="8"/>
  <c r="G337" i="7"/>
  <c r="J337" i="5"/>
  <c r="N337" i="5"/>
  <c r="R337" i="5"/>
  <c r="H337" i="5"/>
  <c r="L337" i="5"/>
  <c r="P337" i="5"/>
  <c r="C337" i="7"/>
  <c r="G337" i="4" s="1"/>
  <c r="E337" i="5"/>
  <c r="B337" i="7"/>
  <c r="F337" i="4" s="1"/>
  <c r="F337" i="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6" l="1"/>
  <c r="G337" i="5"/>
  <c r="F337" i="5"/>
  <c r="C337" i="5"/>
  <c r="C337" i="4" s="1"/>
  <c r="B337" i="5"/>
  <c r="B337" i="4" s="1"/>
  <c r="K336" i="5"/>
  <c r="O336" i="5"/>
  <c r="F336" i="7"/>
  <c r="S336" i="5"/>
  <c r="F168" i="28"/>
  <c r="G336" i="7"/>
  <c r="C336" i="11"/>
  <c r="C336" i="8"/>
  <c r="I336" i="5"/>
  <c r="M336" i="5"/>
  <c r="Q336" i="5"/>
  <c r="B336" i="6"/>
  <c r="D336" i="4" s="1"/>
  <c r="C168" i="28"/>
  <c r="C336" i="6"/>
  <c r="E336" i="4" s="1"/>
  <c r="G336" i="6"/>
  <c r="G168" i="28"/>
  <c r="E336" i="5"/>
  <c r="G336" i="11"/>
  <c r="B336" i="11"/>
  <c r="B336" i="8"/>
  <c r="G336" i="8"/>
  <c r="C336" i="7"/>
  <c r="G336" i="4" s="1"/>
  <c r="D336" i="5"/>
  <c r="J336" i="5"/>
  <c r="N336" i="5"/>
  <c r="R336" i="5"/>
  <c r="B168" i="28"/>
  <c r="B336" i="7"/>
  <c r="F336" i="4" s="1"/>
  <c r="H336" i="5"/>
  <c r="L336" i="5"/>
  <c r="P336" i="5"/>
  <c r="F336" i="11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B323" i="7"/>
  <c r="C323" i="7"/>
  <c r="D323" i="7"/>
  <c r="E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F335" i="10"/>
  <c r="G335" i="10"/>
  <c r="C335" i="10"/>
  <c r="B335" i="10"/>
  <c r="G167" i="30"/>
  <c r="F167" i="30"/>
  <c r="C167" i="30"/>
  <c r="B167" i="30"/>
  <c r="B335" i="11" l="1"/>
  <c r="F323" i="7"/>
  <c r="F335" i="6"/>
  <c r="C336" i="5"/>
  <c r="C336" i="4" s="1"/>
  <c r="B336" i="5"/>
  <c r="B336" i="4" s="1"/>
  <c r="F336" i="5"/>
  <c r="G336" i="5"/>
  <c r="S335" i="5"/>
  <c r="G323" i="7"/>
  <c r="H335" i="5"/>
  <c r="L335" i="5"/>
  <c r="P335" i="5"/>
  <c r="K335" i="5"/>
  <c r="O335" i="5"/>
  <c r="C335" i="8"/>
  <c r="C335" i="6"/>
  <c r="E335" i="4" s="1"/>
  <c r="D335" i="5"/>
  <c r="G335" i="6"/>
  <c r="F167" i="28"/>
  <c r="C167" i="28"/>
  <c r="B335" i="6"/>
  <c r="D335" i="4" s="1"/>
  <c r="C335" i="11"/>
  <c r="F335" i="7"/>
  <c r="G335" i="11"/>
  <c r="E335" i="5"/>
  <c r="B335" i="8"/>
  <c r="G335" i="8"/>
  <c r="B335" i="7"/>
  <c r="F335" i="4" s="1"/>
  <c r="B167" i="28"/>
  <c r="I335" i="5"/>
  <c r="M335" i="5"/>
  <c r="Q335" i="5"/>
  <c r="C335" i="7"/>
  <c r="G335" i="4" s="1"/>
  <c r="J335" i="5"/>
  <c r="N335" i="5"/>
  <c r="R335" i="5"/>
  <c r="G335" i="7"/>
  <c r="G167" i="28"/>
  <c r="F335" i="11"/>
  <c r="F335" i="8"/>
  <c r="F166" i="29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B333" i="6" l="1"/>
  <c r="D333" i="4" s="1"/>
  <c r="F335" i="5"/>
  <c r="G335" i="5"/>
  <c r="B335" i="5"/>
  <c r="B335" i="4" s="1"/>
  <c r="C335" i="5"/>
  <c r="C335" i="4" s="1"/>
  <c r="F334" i="11"/>
  <c r="F164" i="28"/>
  <c r="H332" i="5"/>
  <c r="P332" i="5"/>
  <c r="F332" i="8"/>
  <c r="F333" i="8"/>
  <c r="F334" i="7"/>
  <c r="S332" i="5"/>
  <c r="G334" i="7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B334" i="5" s="1"/>
  <c r="B334" i="4" s="1"/>
  <c r="C166" i="28"/>
  <c r="B334" i="7"/>
  <c r="F334" i="4" s="1"/>
  <c r="C334" i="7"/>
  <c r="G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4" i="5" l="1"/>
  <c r="C334" i="4" s="1"/>
  <c r="B333" i="5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328" i="10" l="1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G323" i="4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F323" i="4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L9" i="8"/>
  <c r="L9" i="5" s="1"/>
  <c r="M9" i="8"/>
  <c r="N9" i="8"/>
  <c r="O9" i="8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 s="1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P14" i="5" s="1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P18" i="5" s="1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H26" i="5" s="1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J41" i="5" s="1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J57" i="5" s="1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N86" i="5" s="1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K92" i="5" s="1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J126" i="5" s="1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R136" i="5" s="1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H165" i="5" s="1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H171" i="5" s="1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C243" i="11"/>
  <c r="F24" i="11"/>
  <c r="R206" i="5"/>
  <c r="E55" i="5"/>
  <c r="E38" i="5"/>
  <c r="E104" i="5"/>
  <c r="E98" i="5"/>
  <c r="E78" i="5"/>
  <c r="E73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N25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E93" i="5"/>
  <c r="D93" i="5"/>
  <c r="N19" i="5"/>
  <c r="O19" i="5"/>
  <c r="F19" i="11"/>
  <c r="D19" i="5"/>
  <c r="E19" i="5"/>
  <c r="F30" i="11"/>
  <c r="F15" i="11"/>
  <c r="E91" i="5"/>
  <c r="D28" i="5"/>
  <c r="E28" i="5"/>
  <c r="J212" i="5" l="1"/>
  <c r="P185" i="5"/>
  <c r="P181" i="5"/>
  <c r="N180" i="5"/>
  <c r="H179" i="5"/>
  <c r="N238" i="5"/>
  <c r="N232" i="5"/>
  <c r="H203" i="5"/>
  <c r="P207" i="5"/>
  <c r="L207" i="5"/>
  <c r="K96" i="5"/>
  <c r="K78" i="5"/>
  <c r="O43" i="5"/>
  <c r="O20" i="5"/>
  <c r="S180" i="5"/>
  <c r="R220" i="5"/>
  <c r="P213" i="5"/>
  <c r="H213" i="5"/>
  <c r="P197" i="5"/>
  <c r="H197" i="5"/>
  <c r="R194" i="5"/>
  <c r="L193" i="5"/>
  <c r="E107" i="5"/>
  <c r="S178" i="5"/>
  <c r="S176" i="5"/>
  <c r="E176" i="5"/>
  <c r="O9" i="5"/>
  <c r="K9" i="5"/>
  <c r="Q64" i="5"/>
  <c r="Q58" i="5"/>
  <c r="Q55" i="5"/>
  <c r="Q51" i="5"/>
  <c r="Q23" i="5"/>
  <c r="C251" i="1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54" i="5" s="1"/>
  <c r="B54" i="4" s="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53" i="5" s="1"/>
  <c r="B253" i="4" s="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125" i="5" s="1"/>
  <c r="B125" i="4" s="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5" s="1"/>
  <c r="B45" i="4" s="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201" i="5" s="1"/>
  <c r="B201" i="4" s="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234" i="6"/>
  <c r="D234" i="4" s="1"/>
  <c r="C196" i="6"/>
  <c r="E196" i="4" s="1"/>
  <c r="C104" i="11"/>
  <c r="B88" i="11"/>
  <c r="C76" i="11"/>
  <c r="C246" i="11"/>
  <c r="B248" i="1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B22" i="5" s="1"/>
  <c r="B22" i="4" s="1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217" i="5" l="1"/>
  <c r="B217" i="4" s="1"/>
  <c r="C125" i="5"/>
  <c r="C125" i="4" s="1"/>
  <c r="C101" i="5"/>
  <c r="C101" i="4" s="1"/>
  <c r="B112" i="5"/>
  <c r="B112" i="4" s="1"/>
  <c r="B104" i="5"/>
  <c r="B104" i="4" s="1"/>
  <c r="B240" i="5"/>
  <c r="B240" i="4" s="1"/>
  <c r="B248" i="5"/>
  <c r="B248" i="4" s="1"/>
  <c r="B80" i="5"/>
  <c r="B80" i="4" s="1"/>
  <c r="B256" i="5"/>
  <c r="B256" i="4" s="1"/>
  <c r="B58" i="5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<sst xmlns="http://schemas.openxmlformats.org/spreadsheetml/2006/main" count="4567" uniqueCount="78">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</sst>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99"/>
  <sheetViews>
    <sheetView tabSelected="1" zoomScale="75" zoomScaleNormal="75" workbookViewId="0">
      <pane ySplit="8" topLeftCell="A345" activePane="bottomLeft" state="frozen"/>
      <selection activeCell="J129" sqref="J12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140873021.94999999</v>
      </c>
      <c r="C328" s="34">
        <f>'2.жалпы мөөнөт'!C328</f>
        <v>0.98107164116173817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53374840.030000001</v>
      </c>
      <c r="G328" s="34">
        <f>'10.чет өл.вал.мөөнөт'!C328</f>
        <v>0.16600838126577516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x14ac:dyDescent="0.2">
      <c r="A334" s="32" t="s">
        <v>11</v>
      </c>
      <c r="B334" s="33">
        <f>'2.жалпы мөөнөт'!B334</f>
        <v>168205415.51000002</v>
      </c>
      <c r="C334" s="34">
        <f>'2.жалпы мөөнөт'!C334</f>
        <v>0.87911320687774674</v>
      </c>
      <c r="D334" s="33">
        <f>'6.улут.вал.мөөнөт'!B334</f>
        <v>113522478.57000001</v>
      </c>
      <c r="E334" s="34">
        <f>'6.улут.вал.мөөнөт'!C334</f>
        <v>1.2107251184728955</v>
      </c>
      <c r="F334" s="33">
        <f>'10.чет өл.вал.мөөнөт'!B334</f>
        <v>54682936.940000013</v>
      </c>
      <c r="G334" s="34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A335" s="32" t="s">
        <v>12</v>
      </c>
      <c r="B335" s="33">
        <f>'2.жалпы мөөнөт'!B335</f>
        <v>203214710.90000001</v>
      </c>
      <c r="C335" s="34">
        <f>'2.жалпы мөөнөт'!C335</f>
        <v>0.80589449987058115</v>
      </c>
      <c r="D335" s="33">
        <f>'6.улут.вал.мөөнөт'!B335</f>
        <v>137727673.66999999</v>
      </c>
      <c r="E335" s="34">
        <f>'6.улут.вал.мөөнөт'!C335</f>
        <v>1.1343325917210363</v>
      </c>
      <c r="F335" s="33">
        <f>'10.чет өл.вал.мөөнөт'!B335</f>
        <v>65487037.230000004</v>
      </c>
      <c r="G335" s="34">
        <f>'10.чет өл.вал.мөөнөт'!C335</f>
        <v>0.11514689166370763</v>
      </c>
      <c r="I335" s="38"/>
      <c r="J335" s="38"/>
      <c r="K335" s="38"/>
      <c r="L335" s="38"/>
      <c r="M335" s="38"/>
      <c r="N335" s="38"/>
    </row>
    <row r="336" spans="1:19" x14ac:dyDescent="0.2">
      <c r="A336" s="32" t="s">
        <v>13</v>
      </c>
      <c r="B336" s="33">
        <f>'2.жалпы мөөнөт'!B336</f>
        <v>211705845.19</v>
      </c>
      <c r="C336" s="34">
        <f>'2.жалпы мөөнөт'!C336</f>
        <v>0.96390219261947507</v>
      </c>
      <c r="D336" s="33">
        <f>'6.улут.вал.мөөнөт'!B336</f>
        <v>139491126.31</v>
      </c>
      <c r="E336" s="34">
        <f>'6.улут.вал.мөөнөт'!C336</f>
        <v>1.3162757024999188</v>
      </c>
      <c r="F336" s="33">
        <f>'10.чет өл.вал.мөөнөт'!B336</f>
        <v>72214718.879999995</v>
      </c>
      <c r="G336" s="34">
        <f>'10.чет өл.вал.мөөнөт'!C336</f>
        <v>0.28325178592455946</v>
      </c>
      <c r="I336" s="38"/>
      <c r="J336" s="38"/>
      <c r="K336" s="38"/>
      <c r="L336" s="38"/>
      <c r="M336" s="38"/>
      <c r="N336" s="38"/>
    </row>
    <row r="337" spans="1:19" x14ac:dyDescent="0.2">
      <c r="A337" s="32" t="s">
        <v>14</v>
      </c>
      <c r="B337" s="33">
        <f>'2.жалпы мөөнөт'!B337</f>
        <v>234603924.62</v>
      </c>
      <c r="C337" s="34">
        <f>'2.жалпы мөөнөт'!C337</f>
        <v>0.84189132408896661</v>
      </c>
      <c r="D337" s="33">
        <f>'6.улут.вал.мөөнөт'!B337</f>
        <v>153158095.58000001</v>
      </c>
      <c r="E337" s="34">
        <f>'6.улут.вал.мөөнөт'!C337</f>
        <v>1.2028969642506959</v>
      </c>
      <c r="F337" s="33">
        <f>'10.чет өл.вал.мөөнөт'!B337</f>
        <v>81445829.040000007</v>
      </c>
      <c r="G337" s="34">
        <f>'10.чет өл.вал.мөөнөт'!C337</f>
        <v>0.16302370136939789</v>
      </c>
      <c r="I337" s="38"/>
      <c r="J337" s="38"/>
      <c r="K337" s="38"/>
      <c r="L337" s="38"/>
      <c r="M337" s="38"/>
      <c r="N337" s="38"/>
    </row>
    <row r="338" spans="1:19" x14ac:dyDescent="0.2">
      <c r="A338" s="32" t="s">
        <v>15</v>
      </c>
      <c r="B338" s="33">
        <f>'2.жалпы мөөнөт'!B338</f>
        <v>238095959.35999998</v>
      </c>
      <c r="C338" s="34">
        <f>'2.жалпы мөөнөт'!C338</f>
        <v>0.98731983949532243</v>
      </c>
      <c r="D338" s="33">
        <f>'6.улут.вал.мөөнөт'!B338</f>
        <v>166515608.44999999</v>
      </c>
      <c r="E338" s="34">
        <f>'6.улут.вал.мөөнөт'!C338</f>
        <v>1.3331444872944582</v>
      </c>
      <c r="F338" s="33">
        <f>'10.чет өл.вал.мөөнөт'!B338</f>
        <v>71580350.910000011</v>
      </c>
      <c r="G338" s="34">
        <f>'10.чет өл.вал.мөөнөт'!C338</f>
        <v>0.18283647341510353</v>
      </c>
      <c r="I338" s="38"/>
      <c r="J338" s="38"/>
      <c r="K338" s="38"/>
      <c r="L338" s="38"/>
      <c r="M338" s="38"/>
      <c r="N338" s="38"/>
    </row>
    <row r="339" spans="1:19" x14ac:dyDescent="0.2">
      <c r="A339" s="32" t="s">
        <v>16</v>
      </c>
      <c r="B339" s="33">
        <f>'2.жалпы мөөнөт'!B339</f>
        <v>246947985.16</v>
      </c>
      <c r="C339" s="34">
        <f>'2.жалпы мөөнөт'!C339</f>
        <v>1.0258078659053267</v>
      </c>
      <c r="D339" s="33">
        <f>'6.улут.вал.мөөнөт'!B339</f>
        <v>167761746.80000001</v>
      </c>
      <c r="E339" s="34">
        <f>'6.улут.вал.мөөнөт'!C339</f>
        <v>1.4477084914062175</v>
      </c>
      <c r="F339" s="33">
        <f>'10.чет өл.вал.мөөнөт'!B339</f>
        <v>79186238.359999985</v>
      </c>
      <c r="G339" s="34">
        <f>'10.чет өл.вал.мөөнөт'!C339</f>
        <v>0.1319810169992775</v>
      </c>
      <c r="I339" s="38"/>
      <c r="J339" s="38"/>
      <c r="K339" s="38"/>
      <c r="L339" s="38"/>
      <c r="M339" s="38"/>
      <c r="N339" s="38"/>
    </row>
    <row r="340" spans="1:19" x14ac:dyDescent="0.2">
      <c r="A340" s="32" t="s">
        <v>17</v>
      </c>
      <c r="B340" s="33">
        <f>'2.жалпы мөөнөт'!B340</f>
        <v>327976182.24000001</v>
      </c>
      <c r="C340" s="34">
        <f>'2.жалпы мөөнөт'!C340</f>
        <v>0.80280424891014446</v>
      </c>
      <c r="D340" s="33">
        <f>'6.улут.вал.мөөнөт'!B340</f>
        <v>174206356.29000002</v>
      </c>
      <c r="E340" s="34">
        <f>'6.улут.вал.мөөнөт'!C340</f>
        <v>1.3771686102590937</v>
      </c>
      <c r="F340" s="33">
        <f>'10.чет өл.вал.мөөнөт'!B340</f>
        <v>153769825.94999999</v>
      </c>
      <c r="G340" s="34">
        <f>'10.чет өл.вал.мөөнөт'!C340</f>
        <v>0.15210491986253044</v>
      </c>
      <c r="I340" s="38"/>
      <c r="J340" s="38"/>
      <c r="K340" s="38"/>
      <c r="L340" s="38"/>
      <c r="M340" s="38"/>
      <c r="N340" s="38"/>
    </row>
    <row r="341" spans="1:19" x14ac:dyDescent="0.2">
      <c r="A341" s="32" t="s">
        <v>18</v>
      </c>
      <c r="B341" s="33">
        <f>'2.жалпы мөөнөт'!B341</f>
        <v>258277459.70999998</v>
      </c>
      <c r="C341" s="34">
        <f>'2.жалпы мөөнөт'!C341</f>
        <v>0.95323690091593172</v>
      </c>
      <c r="D341" s="33">
        <f>'6.улут.вал.мөөнөт'!B341</f>
        <v>176586590.65999997</v>
      </c>
      <c r="E341" s="34">
        <f>'6.улут.вал.мөөнөт'!C341</f>
        <v>1.3225407169854912</v>
      </c>
      <c r="F341" s="33">
        <f>'10.чет өл.вал.мөөнөт'!B341</f>
        <v>81690869.050000012</v>
      </c>
      <c r="G341" s="34">
        <f>'10.чет өл.вал.мөөнөт'!C341</f>
        <v>0.15493346069256927</v>
      </c>
      <c r="I341" s="38"/>
      <c r="J341" s="38"/>
      <c r="K341" s="38"/>
      <c r="L341" s="38"/>
      <c r="M341" s="38"/>
      <c r="N341" s="38"/>
    </row>
    <row r="342" spans="1:19" x14ac:dyDescent="0.2">
      <c r="A342" s="32" t="s">
        <v>19</v>
      </c>
      <c r="B342" s="33">
        <f>'2.жалпы мөөнөт'!B342</f>
        <v>286480986.03999996</v>
      </c>
      <c r="C342" s="34">
        <f>'2.жалпы мөөнөт'!C342</f>
        <v>1.00316085535664</v>
      </c>
      <c r="D342" s="33">
        <f>'6.улут.вал.мөөнөт'!B342</f>
        <v>202489756.42999998</v>
      </c>
      <c r="E342" s="34">
        <f>'6.улут.вал.мөөнөт'!C342</f>
        <v>1.3380350005051365</v>
      </c>
      <c r="F342" s="33">
        <f>'10.чет өл.вал.мөөнөт'!B342</f>
        <v>83991229.610000014</v>
      </c>
      <c r="G342" s="34">
        <f>'10.чет өл.вал.мөөнөт'!C342</f>
        <v>0.19583151393989945</v>
      </c>
      <c r="I342" s="38"/>
      <c r="J342" s="38"/>
      <c r="K342" s="38"/>
      <c r="L342" s="38"/>
      <c r="M342" s="38"/>
      <c r="N342" s="38"/>
    </row>
    <row r="343" spans="1:19" x14ac:dyDescent="0.2">
      <c r="A343" s="32" t="s">
        <v>20</v>
      </c>
      <c r="B343" s="33">
        <f>'2.жалпы мөөнөт'!B343</f>
        <v>279455870.13</v>
      </c>
      <c r="C343" s="34">
        <f>'2.жалпы мөөнөт'!C343</f>
        <v>1.0206582294106561</v>
      </c>
      <c r="D343" s="33">
        <f>'6.улут.вал.мөөнөт'!B343</f>
        <v>199576562.15000001</v>
      </c>
      <c r="E343" s="34">
        <f>'6.улут.вал.мөөнөт'!C343</f>
        <v>1.3567246169406975</v>
      </c>
      <c r="F343" s="33">
        <f>'10.чет өл.вал.мөөнөт'!B343</f>
        <v>79879307.980000004</v>
      </c>
      <c r="G343" s="34">
        <f>'10.чет өл.вал.мөөнөт'!C343</f>
        <v>0.18100430684276947</v>
      </c>
      <c r="I343" s="38"/>
      <c r="J343" s="38"/>
      <c r="K343" s="38"/>
      <c r="L343" s="38"/>
      <c r="M343" s="38"/>
      <c r="N343" s="38"/>
    </row>
    <row r="344" spans="1:19" ht="13.5" thickBot="1" x14ac:dyDescent="0.25">
      <c r="A344" s="35" t="s">
        <v>21</v>
      </c>
      <c r="B344" s="36">
        <f>'2.жалпы мөөнөт'!B344</f>
        <v>310635488.86000001</v>
      </c>
      <c r="C344" s="37">
        <f>'2.жалпы мөөнөт'!C344</f>
        <v>1.0873885346620342</v>
      </c>
      <c r="D344" s="36">
        <f>'6.улут.вал.мөөнөт'!B344</f>
        <v>234431533.94999999</v>
      </c>
      <c r="E344" s="37">
        <f>'6.улут.вал.мөөнөт'!C344</f>
        <v>1.3784636325590192</v>
      </c>
      <c r="F344" s="36">
        <f>'10.чет өл.вал.мөөнөт'!B344</f>
        <v>76203954.909999996</v>
      </c>
      <c r="G344" s="37">
        <f>'10.чет өл.вал.мөөнөт'!C344</f>
        <v>0.19193393817517812</v>
      </c>
      <c r="I344" s="38"/>
      <c r="J344" s="38"/>
      <c r="K344" s="38"/>
      <c r="L344" s="38"/>
      <c r="M344" s="38"/>
      <c r="N344" s="38"/>
    </row>
    <row r="345" spans="1:19" x14ac:dyDescent="0.2">
      <c r="A345" s="32" t="s">
        <v>76</v>
      </c>
      <c r="B345" s="33">
        <f>'2.жалпы мөөнөт'!B345</f>
        <v>264948522.19999999</v>
      </c>
      <c r="C345" s="34">
        <f>'2.жалпы мөөнөт'!C345</f>
        <v>1.4358974316600284</v>
      </c>
      <c r="D345" s="33">
        <f>'6.улут.вал.мөөнөт'!B345</f>
        <v>195859099.16999996</v>
      </c>
      <c r="E345" s="34">
        <f>'6.улут.вал.мөөнөт'!C345</f>
        <v>1.8929477301113236</v>
      </c>
      <c r="F345" s="33">
        <f>'10.чет өл.вал.мөөнөт'!B345</f>
        <v>69089423.030000001</v>
      </c>
      <c r="G345" s="34">
        <f>'10.чет өл.вал.мөөнөт'!C345</f>
        <v>0.14022211980831475</v>
      </c>
      <c r="N345" s="40"/>
      <c r="O345" s="40"/>
      <c r="P345" s="40"/>
      <c r="Q345" s="40"/>
      <c r="R345" s="40"/>
      <c r="S345" s="40"/>
    </row>
    <row r="346" spans="1:19" x14ac:dyDescent="0.2">
      <c r="A346" s="32" t="s">
        <v>11</v>
      </c>
      <c r="B346" s="33">
        <f>'2.жалпы мөөнөт'!B346</f>
        <v>280560592.07000005</v>
      </c>
      <c r="C346" s="34">
        <f>'2.жалпы мөөнөт'!C346</f>
        <v>1.319869031658262</v>
      </c>
      <c r="D346" s="33">
        <f>'6.улут.вал.мөөнөт'!B346</f>
        <v>209496878.10000002</v>
      </c>
      <c r="E346" s="34">
        <f>'6.улут.вал.мөөнөт'!C346</f>
        <v>1.7179582472541846</v>
      </c>
      <c r="F346" s="33">
        <f>'10.чет өл.вал.мөөнөт'!B346</f>
        <v>71063713.969999999</v>
      </c>
      <c r="G346" s="34">
        <f>'10.чет өл.вал.мөөнөт'!C346</f>
        <v>0.14629614595416279</v>
      </c>
      <c r="I346" s="38"/>
      <c r="J346" s="38"/>
      <c r="K346" s="38"/>
      <c r="L346" s="38"/>
      <c r="M346" s="38"/>
      <c r="N346" s="38"/>
    </row>
    <row r="347" spans="1:19" x14ac:dyDescent="0.2">
      <c r="A347" s="32" t="s">
        <v>12</v>
      </c>
      <c r="B347" s="33">
        <f>'2.жалпы мөөнөт'!B347</f>
        <v>303117351.52000004</v>
      </c>
      <c r="C347" s="34">
        <f>'2.жалпы мөөнөт'!C347</f>
        <v>1.2568579911257969</v>
      </c>
      <c r="D347" s="33">
        <f>'6.улут.вал.мөөнөт'!B347</f>
        <v>227038738.92000002</v>
      </c>
      <c r="E347" s="34">
        <f>'6.улут.вал.мөөнөт'!C347</f>
        <v>1.6285864780802282</v>
      </c>
      <c r="F347" s="33">
        <f>'10.чет өл.вал.мөөнөт'!B347</f>
        <v>76078612.599999994</v>
      </c>
      <c r="G347" s="34">
        <f>'10.чет өл.вал.мөөнөт'!C347</f>
        <v>0.1475216873408125</v>
      </c>
      <c r="I347" s="38"/>
      <c r="J347" s="38"/>
      <c r="K347" s="38"/>
      <c r="L347" s="38"/>
      <c r="M347" s="38"/>
      <c r="N347" s="38"/>
    </row>
    <row r="348" spans="1:19" x14ac:dyDescent="0.2">
      <c r="A348" s="32" t="s">
        <v>13</v>
      </c>
      <c r="B348" s="33">
        <f>'2.жалпы мөөнөт'!B348</f>
        <v>371252478.37999994</v>
      </c>
      <c r="C348" s="34">
        <f>'2.жалпы мөөнөт'!C348</f>
        <v>1.2493874566572791</v>
      </c>
      <c r="D348" s="33">
        <f>'6.улут.вал.мөөнөт'!B348</f>
        <v>279575999.69999999</v>
      </c>
      <c r="E348" s="34">
        <f>'6.улут.вал.мөөнөт'!C348</f>
        <v>1.6100975709371654</v>
      </c>
      <c r="F348" s="33">
        <f>'10.чет өл.вал.мөөнөт'!B348</f>
        <v>91676478.680000007</v>
      </c>
      <c r="G348" s="34">
        <f>'10.чет өл.вал.мөөнөт'!C348</f>
        <v>0.14936821231319128</v>
      </c>
      <c r="I348" s="38"/>
      <c r="J348" s="38"/>
      <c r="K348" s="38"/>
      <c r="L348" s="38"/>
      <c r="M348" s="38"/>
      <c r="N348" s="38"/>
    </row>
    <row r="349" spans="1:19" x14ac:dyDescent="0.2">
      <c r="A349" s="32" t="s">
        <v>14</v>
      </c>
      <c r="B349" s="33">
        <f>'2.жалпы мөөнөт'!B349</f>
        <v>396334298.16999996</v>
      </c>
      <c r="C349" s="34">
        <f>'2.жалпы мөөнөт'!C349</f>
        <v>1.084334913370689</v>
      </c>
      <c r="D349" s="33">
        <f>'6.улут.вал.мөөнөт'!B349</f>
        <v>307432159.90999997</v>
      </c>
      <c r="E349" s="34">
        <f>'6.улут.вал.мөөнөт'!C349</f>
        <v>1.3511657503788959</v>
      </c>
      <c r="F349" s="33">
        <f>'10.чет өл.вал.мөөнөт'!B349</f>
        <v>88902138.25999999</v>
      </c>
      <c r="G349" s="34">
        <f>'10.чет өл.вал.мөөнөт'!C349</f>
        <v>0.16160816958734875</v>
      </c>
      <c r="I349" s="38"/>
      <c r="J349" s="38"/>
      <c r="K349" s="38"/>
      <c r="L349" s="38"/>
      <c r="M349" s="38"/>
      <c r="N349" s="38"/>
    </row>
    <row r="350" spans="1:19" x14ac:dyDescent="0.2">
      <c r="A350" s="32" t="s">
        <v>15</v>
      </c>
      <c r="B350" s="33">
        <f>'2.жалпы мөөнөт'!B350</f>
        <v>385075028.4000001</v>
      </c>
      <c r="C350" s="34">
        <f>'2.жалпы мөөнөт'!C350</f>
        <v>1.3409165953956181</v>
      </c>
      <c r="D350" s="33">
        <f>'6.улут.вал.мөөнөт'!B350</f>
        <v>304502628.51000005</v>
      </c>
      <c r="E350" s="34">
        <f>'6.улут.вал.мөөнөт'!C350</f>
        <v>1.6568921912476369</v>
      </c>
      <c r="F350" s="33">
        <f>'10.чет өл.вал.мөөнөт'!B350</f>
        <v>80572399.890000015</v>
      </c>
      <c r="G350" s="34">
        <f>'10.чет өл.вал.мөөнөт'!C350</f>
        <v>0.14676823177098497</v>
      </c>
      <c r="I350" s="38"/>
      <c r="J350" s="38"/>
      <c r="K350" s="38"/>
      <c r="L350" s="38"/>
      <c r="M350" s="38"/>
      <c r="N350" s="38"/>
    </row>
    <row r="351" spans="1:19" x14ac:dyDescent="0.2">
      <c r="A351" s="32" t="s">
        <v>16</v>
      </c>
      <c r="B351" s="33">
        <f>'2.жалпы мөөнөт'!B351</f>
        <v>461533976.40000004</v>
      </c>
      <c r="C351" s="34">
        <f>'2.жалпы мөөнөт'!C351</f>
        <v>1.3832189852775068</v>
      </c>
      <c r="D351" s="33">
        <f>'6.улут.вал.мөөнөт'!B351</f>
        <v>366152839.75</v>
      </c>
      <c r="E351" s="34">
        <f>'6.улут.вал.мөөнөт'!C351</f>
        <v>1.7122159567896695</v>
      </c>
      <c r="F351" s="33">
        <f>'10.чет өл.вал.мөөнөт'!B351</f>
        <v>95381136.650000006</v>
      </c>
      <c r="G351" s="34">
        <f>'10.чет өл.вал.мөөнөт'!C351</f>
        <v>0.12025253699154778</v>
      </c>
      <c r="I351" s="38"/>
      <c r="J351" s="38"/>
      <c r="K351" s="38"/>
      <c r="L351" s="38"/>
      <c r="M351" s="38"/>
      <c r="N351" s="38"/>
    </row>
    <row r="352" spans="1:19" x14ac:dyDescent="0.2">
      <c r="A352" s="32" t="s">
        <v>17</v>
      </c>
      <c r="B352" s="33">
        <f>'2.жалпы мөөнөт'!B352</f>
        <v>443447745.53000009</v>
      </c>
      <c r="C352" s="34">
        <f>'2.жалпы мөөнөт'!C352</f>
        <v>1.3755772157024795</v>
      </c>
      <c r="D352" s="33">
        <f>'6.улут.вал.мөөнөт'!B352</f>
        <v>357243988.68000007</v>
      </c>
      <c r="E352" s="34">
        <f>'6.улут.вал.мөөнөт'!C352</f>
        <v>1.6788154510846649</v>
      </c>
      <c r="F352" s="33">
        <f>'10.чет өл.вал.мөөнөт'!B352</f>
        <v>86203756.849999994</v>
      </c>
      <c r="G352" s="34">
        <f>'10.чет өл.вал.мөөнөт'!C352</f>
        <v>0.11890302090238894</v>
      </c>
      <c r="I352" s="38"/>
      <c r="J352" s="38"/>
      <c r="K352" s="38"/>
      <c r="L352" s="38"/>
      <c r="M352" s="38"/>
      <c r="N352" s="38"/>
    </row>
    <row r="353" spans="1:19" x14ac:dyDescent="0.2">
      <c r="A353" s="32" t="s">
        <v>18</v>
      </c>
      <c r="B353" s="33">
        <f>'2.жалпы мөөнөт'!B353</f>
        <v>471814327.05000001</v>
      </c>
      <c r="C353" s="34">
        <f>'2.жалпы мөөнөт'!C353</f>
        <v>1.4145635876637361</v>
      </c>
      <c r="D353" s="33">
        <f>'6.улут.вал.мөөнөт'!B353</f>
        <v>363703165.11000001</v>
      </c>
      <c r="E353" s="34">
        <f>'6.улут.вал.мөөнөт'!C353</f>
        <v>1.7661326047938701</v>
      </c>
      <c r="F353" s="33">
        <f>'10.чет өл.вал.мөөнөт'!B353</f>
        <v>108111161.94</v>
      </c>
      <c r="G353" s="34">
        <f>'10.чет өл.вал.мөөнөт'!C353</f>
        <v>0.23182942783844798</v>
      </c>
      <c r="I353" s="38"/>
      <c r="J353" s="38"/>
      <c r="K353" s="38"/>
      <c r="L353" s="38"/>
      <c r="M353" s="38"/>
      <c r="N353" s="38"/>
    </row>
    <row r="354" spans="1:19" x14ac:dyDescent="0.2">
      <c r="A354" s="32" t="s">
        <v>19</v>
      </c>
      <c r="B354" s="33">
        <f>'2.жалпы мөөнөт'!B354</f>
        <v>481774059.85000002</v>
      </c>
      <c r="C354" s="34">
        <f>'2.жалпы мөөнөт'!C354</f>
        <v>1.3997046531852617</v>
      </c>
      <c r="D354" s="33">
        <f>'6.улут.вал.мөөнөт'!B354</f>
        <v>391175653.39000005</v>
      </c>
      <c r="E354" s="34">
        <f>'6.улут.вал.мөөнөт'!C354</f>
        <v>1.6623987219934782</v>
      </c>
      <c r="F354" s="33">
        <f>'10.чет өл.вал.мөөнөт'!B354</f>
        <v>90598406.459999993</v>
      </c>
      <c r="G354" s="34">
        <f>'10.чет өл.вал.мөөнөт'!C354</f>
        <v>0.26547362172555367</v>
      </c>
      <c r="I354" s="38"/>
      <c r="J354" s="38"/>
      <c r="K354" s="38"/>
      <c r="L354" s="38"/>
      <c r="M354" s="38"/>
      <c r="N354" s="38"/>
    </row>
    <row r="355" spans="1:19" x14ac:dyDescent="0.2">
      <c r="A355" s="32" t="s">
        <v>20</v>
      </c>
      <c r="B355" s="33">
        <f>'2.жалпы мөөнөт'!B355</f>
        <v>464328238.61999989</v>
      </c>
      <c r="C355" s="34">
        <f>'2.жалпы мөөнөт'!C355</f>
        <v>1.4171309242176213</v>
      </c>
      <c r="D355" s="33">
        <f>'6.улут.вал.мөөнөт'!B355</f>
        <v>377980422.54999995</v>
      </c>
      <c r="E355" s="34">
        <f>'6.улут.вал.мөөнөт'!C355</f>
        <v>1.6925170857447647</v>
      </c>
      <c r="F355" s="33">
        <f>'10.чет өл.вал.мөөнөт'!B355</f>
        <v>86347816.069999993</v>
      </c>
      <c r="G355" s="34">
        <f>'10.чет өл.вал.мөөнөт'!C355</f>
        <v>0.21165078081632605</v>
      </c>
      <c r="I355" s="38"/>
      <c r="J355" s="38"/>
      <c r="K355" s="38"/>
      <c r="L355" s="38"/>
      <c r="M355" s="38"/>
      <c r="N355" s="38"/>
    </row>
    <row r="356" spans="1:19" ht="13.5" thickBot="1" x14ac:dyDescent="0.25">
      <c r="A356" s="35" t="s">
        <v>21</v>
      </c>
      <c r="B356" s="36">
        <f>'2.жалпы мөөнөт'!B356</f>
        <v>589096975.71999991</v>
      </c>
      <c r="C356" s="37">
        <f>'2.жалпы мөөнөт'!C356</f>
        <v>1.4191661971457232</v>
      </c>
      <c r="D356" s="36">
        <f>'6.улут.вал.мөөнөт'!B356</f>
        <v>467897521.67999983</v>
      </c>
      <c r="E356" s="37">
        <f>'6.улут.вал.мөөнөт'!C356</f>
        <v>1.7045038393536103</v>
      </c>
      <c r="F356" s="36">
        <f>'10.чет өл.вал.мөөнөт'!B356</f>
        <v>121199454.03999999</v>
      </c>
      <c r="G356" s="37">
        <f>'10.чет өл.вал.мөөнөт'!C356</f>
        <v>0.31760368031274994</v>
      </c>
      <c r="I356" s="38"/>
      <c r="J356" s="38"/>
      <c r="K356" s="38"/>
      <c r="L356" s="38"/>
      <c r="M356" s="38"/>
      <c r="N356" s="38"/>
    </row>
    <row r="357" spans="1:19" x14ac:dyDescent="0.2">
      <c r="A357" s="32" t="s">
        <v>77</v>
      </c>
      <c r="B357" s="33">
        <f>'2.жалпы мөөнөт'!B357</f>
        <v>501655876.13</v>
      </c>
      <c r="C357" s="34">
        <f>'2.жалпы мөөнөт'!C357</f>
        <v>1.6571777980829741</v>
      </c>
      <c r="D357" s="33">
        <f>'6.улут.вал.мөөнөт'!B357</f>
        <v>415369918.58000004</v>
      </c>
      <c r="E357" s="34">
        <f>'6.улут.вал.мөөнөт'!C357</f>
        <v>1.9729706797741078</v>
      </c>
      <c r="F357" s="33">
        <f>'10.чет өл.вал.мөөнөт'!B357</f>
        <v>86285957.550000012</v>
      </c>
      <c r="G357" s="34">
        <f>'10.чет өл.вал.мөөнөт'!C357</f>
        <v>0.1369899566235965</v>
      </c>
      <c r="N357" s="40"/>
      <c r="O357" s="40"/>
      <c r="P357" s="40"/>
      <c r="Q357" s="40"/>
      <c r="R357" s="40"/>
      <c r="S357" s="40"/>
    </row>
    <row r="358" spans="1:19" x14ac:dyDescent="0.2">
      <c r="A358" s="32" t="s">
        <v>11</v>
      </c>
      <c r="B358" s="33">
        <f>'2.жалпы мөөнөт'!B358</f>
        <v>488042282.28000009</v>
      </c>
      <c r="C358" s="34">
        <f>'2.жалпы мөөнөт'!C358</f>
        <v>1.4563008418865562</v>
      </c>
      <c r="D358" s="33">
        <f>'6.улут.вал.мөөнөт'!B358</f>
        <v>408230914.72000009</v>
      </c>
      <c r="E358" s="34">
        <f>'6.улут.вал.мөөнөт'!C358</f>
        <v>1.698930611749482</v>
      </c>
      <c r="F358" s="33">
        <f>'10.чет өл.вал.мөөнөт'!B358</f>
        <v>79811367.560000002</v>
      </c>
      <c r="G358" s="34">
        <f>'10.чет өл.вал.мөөнөт'!C358</f>
        <v>0.21526242947014104</v>
      </c>
      <c r="I358" s="38"/>
      <c r="J358" s="38"/>
      <c r="K358" s="38"/>
      <c r="L358" s="38"/>
      <c r="M358" s="38"/>
      <c r="N358" s="38"/>
    </row>
    <row r="359" spans="1:19" x14ac:dyDescent="0.2">
      <c r="A359" s="32" t="s">
        <v>12</v>
      </c>
      <c r="B359" s="33">
        <f>'2.жалпы мөөнөт'!B359</f>
        <v>581196626.63999999</v>
      </c>
      <c r="C359" s="34">
        <f>'2.жалпы мөөнөт'!C359</f>
        <v>1.4277543581451126</v>
      </c>
      <c r="D359" s="33">
        <f>'6.улут.вал.мөөнөт'!B359</f>
        <v>495845141.92000008</v>
      </c>
      <c r="E359" s="34">
        <f>'6.улут.вал.мөөнөт'!C359</f>
        <v>1.6359390874372484</v>
      </c>
      <c r="F359" s="33">
        <f>'10.чет өл.вал.мөөнөт'!B359</f>
        <v>85351484.719999999</v>
      </c>
      <c r="G359" s="34">
        <f>'10.чет өл.вал.мөөнөт'!C359</f>
        <v>0.21831568253122241</v>
      </c>
      <c r="I359" s="38"/>
      <c r="J359" s="38"/>
      <c r="K359" s="38"/>
      <c r="L359" s="38"/>
      <c r="M359" s="38"/>
      <c r="N359" s="38"/>
    </row>
    <row r="360" spans="1:19" hidden="1" x14ac:dyDescent="0.2">
      <c r="A360" s="32" t="s">
        <v>13</v>
      </c>
      <c r="B360" s="33">
        <f>'2.жалпы мөөнөт'!B360</f>
        <v>0</v>
      </c>
      <c r="C360" s="34" t="e">
        <f>'2.жалпы мөөнөт'!C360</f>
        <v>#DIV/0!</v>
      </c>
      <c r="D360" s="33">
        <f>'6.улут.вал.мөөнөт'!B360</f>
        <v>0</v>
      </c>
      <c r="E360" s="34" t="e">
        <f>'6.улут.вал.мөөнөт'!C360</f>
        <v>#DIV/0!</v>
      </c>
      <c r="F360" s="33">
        <f>'10.чет өл.вал.мөөнөт'!B360</f>
        <v>0</v>
      </c>
      <c r="G360" s="34" t="e">
        <f>'10.чет өл.вал.мөөнөт'!C360</f>
        <v>#DIV/0!</v>
      </c>
      <c r="I360" s="38"/>
      <c r="J360" s="38"/>
      <c r="K360" s="38"/>
      <c r="L360" s="38"/>
      <c r="M360" s="38"/>
      <c r="N360" s="38"/>
    </row>
    <row r="361" spans="1:19" hidden="1" x14ac:dyDescent="0.2">
      <c r="A361" s="32" t="s">
        <v>14</v>
      </c>
      <c r="B361" s="33">
        <f>'2.жалпы мөөнөт'!B361</f>
        <v>0</v>
      </c>
      <c r="C361" s="34" t="e">
        <f>'2.жалпы мөөнөт'!C361</f>
        <v>#DIV/0!</v>
      </c>
      <c r="D361" s="33">
        <f>'6.улут.вал.мөөнөт'!B361</f>
        <v>0</v>
      </c>
      <c r="E361" s="34" t="e">
        <f>'6.улут.вал.мөөнөт'!C361</f>
        <v>#DIV/0!</v>
      </c>
      <c r="F361" s="33">
        <f>'10.чет өл.вал.мөөнөт'!B361</f>
        <v>0</v>
      </c>
      <c r="G361" s="34" t="e">
        <f>'10.чет өл.вал.мөөнөт'!C361</f>
        <v>#DIV/0!</v>
      </c>
      <c r="I361" s="38"/>
      <c r="J361" s="38"/>
      <c r="K361" s="38"/>
      <c r="L361" s="38"/>
      <c r="M361" s="38"/>
      <c r="N361" s="38"/>
    </row>
    <row r="362" spans="1:19" hidden="1" x14ac:dyDescent="0.2">
      <c r="A362" s="32" t="s">
        <v>15</v>
      </c>
      <c r="B362" s="33">
        <f>'2.жалпы мөөнөт'!B362</f>
        <v>0</v>
      </c>
      <c r="C362" s="34" t="e">
        <f>'2.жалпы мөөнөт'!C362</f>
        <v>#DIV/0!</v>
      </c>
      <c r="D362" s="33">
        <f>'6.улут.вал.мөөнөт'!B362</f>
        <v>0</v>
      </c>
      <c r="E362" s="34" t="e">
        <f>'6.улут.вал.мөөнөт'!C362</f>
        <v>#DIV/0!</v>
      </c>
      <c r="F362" s="33">
        <f>'10.чет өл.вал.мөөнөт'!B362</f>
        <v>0</v>
      </c>
      <c r="G362" s="34" t="e">
        <f>'10.чет өл.вал.мөөнөт'!C362</f>
        <v>#DIV/0!</v>
      </c>
      <c r="I362" s="38"/>
      <c r="J362" s="38"/>
      <c r="K362" s="38"/>
      <c r="L362" s="38"/>
      <c r="M362" s="38"/>
      <c r="N362" s="38"/>
    </row>
    <row r="363" spans="1:19" hidden="1" x14ac:dyDescent="0.2">
      <c r="A363" s="32" t="s">
        <v>16</v>
      </c>
      <c r="B363" s="33">
        <f>'2.жалпы мөөнөт'!B363</f>
        <v>0</v>
      </c>
      <c r="C363" s="34" t="e">
        <f>'2.жалпы мөөнөт'!C363</f>
        <v>#DIV/0!</v>
      </c>
      <c r="D363" s="33">
        <f>'6.улут.вал.мөөнөт'!B363</f>
        <v>0</v>
      </c>
      <c r="E363" s="34" t="e">
        <f>'6.улут.вал.мөөнөт'!C363</f>
        <v>#DIV/0!</v>
      </c>
      <c r="F363" s="33">
        <f>'10.чет өл.вал.мөөнөт'!B363</f>
        <v>0</v>
      </c>
      <c r="G363" s="34" t="e">
        <f>'10.чет өл.вал.мөөнөт'!C363</f>
        <v>#DIV/0!</v>
      </c>
      <c r="I363" s="38"/>
      <c r="J363" s="38"/>
      <c r="K363" s="38"/>
      <c r="L363" s="38"/>
      <c r="M363" s="38"/>
      <c r="N363" s="38"/>
    </row>
    <row r="364" spans="1:19" hidden="1" x14ac:dyDescent="0.2">
      <c r="A364" s="32" t="s">
        <v>17</v>
      </c>
      <c r="B364" s="33">
        <f>'2.жалпы мөөнөт'!B364</f>
        <v>0</v>
      </c>
      <c r="C364" s="34" t="e">
        <f>'2.жалпы мөөнөт'!C364</f>
        <v>#DIV/0!</v>
      </c>
      <c r="D364" s="33">
        <f>'6.улут.вал.мөөнөт'!B364</f>
        <v>0</v>
      </c>
      <c r="E364" s="34" t="e">
        <f>'6.улут.вал.мөөнөт'!C364</f>
        <v>#DIV/0!</v>
      </c>
      <c r="F364" s="33">
        <f>'10.чет өл.вал.мөөнөт'!B364</f>
        <v>0</v>
      </c>
      <c r="G364" s="34" t="e">
        <f>'10.чет өл.вал.мөөнөт'!C364</f>
        <v>#DIV/0!</v>
      </c>
      <c r="I364" s="38"/>
      <c r="J364" s="38"/>
      <c r="K364" s="38"/>
      <c r="L364" s="38"/>
      <c r="M364" s="38"/>
      <c r="N364" s="38"/>
    </row>
    <row r="365" spans="1:19" hidden="1" x14ac:dyDescent="0.2">
      <c r="A365" s="32" t="s">
        <v>18</v>
      </c>
      <c r="B365" s="33">
        <f>'2.жалпы мөөнөт'!B365</f>
        <v>0</v>
      </c>
      <c r="C365" s="34" t="e">
        <f>'2.жалпы мөөнөт'!C365</f>
        <v>#DIV/0!</v>
      </c>
      <c r="D365" s="33">
        <f>'6.улут.вал.мөөнөт'!B365</f>
        <v>0</v>
      </c>
      <c r="E365" s="34" t="e">
        <f>'6.улут.вал.мөөнөт'!C365</f>
        <v>#DIV/0!</v>
      </c>
      <c r="F365" s="33">
        <f>'10.чет өл.вал.мөөнөт'!B365</f>
        <v>0</v>
      </c>
      <c r="G365" s="34" t="e">
        <f>'10.чет өл.вал.мөөнөт'!C365</f>
        <v>#DIV/0!</v>
      </c>
      <c r="I365" s="38"/>
      <c r="J365" s="38"/>
      <c r="K365" s="38"/>
      <c r="L365" s="38"/>
      <c r="M365" s="38"/>
      <c r="N365" s="38"/>
    </row>
    <row r="366" spans="1:19" hidden="1" x14ac:dyDescent="0.2">
      <c r="A366" s="32" t="s">
        <v>19</v>
      </c>
      <c r="B366" s="33">
        <f>'2.жалпы мөөнөт'!B366</f>
        <v>0</v>
      </c>
      <c r="C366" s="34" t="e">
        <f>'2.жалпы мөөнөт'!C366</f>
        <v>#DIV/0!</v>
      </c>
      <c r="D366" s="33">
        <f>'6.улут.вал.мөөнөт'!B366</f>
        <v>0</v>
      </c>
      <c r="E366" s="34" t="e">
        <f>'6.улут.вал.мөөнөт'!C366</f>
        <v>#DIV/0!</v>
      </c>
      <c r="F366" s="33">
        <f>'10.чет өл.вал.мөөнөт'!B366</f>
        <v>0</v>
      </c>
      <c r="G366" s="34" t="e">
        <f>'10.чет өл.вал.мөөнөт'!C366</f>
        <v>#DIV/0!</v>
      </c>
      <c r="I366" s="38"/>
      <c r="J366" s="38"/>
      <c r="K366" s="38"/>
      <c r="L366" s="38"/>
      <c r="M366" s="38"/>
      <c r="N366" s="38"/>
    </row>
    <row r="367" spans="1:19" hidden="1" x14ac:dyDescent="0.2">
      <c r="A367" s="32" t="s">
        <v>20</v>
      </c>
      <c r="B367" s="33">
        <f>'2.жалпы мөөнөт'!B367</f>
        <v>0</v>
      </c>
      <c r="C367" s="34" t="e">
        <f>'2.жалпы мөөнөт'!C367</f>
        <v>#DIV/0!</v>
      </c>
      <c r="D367" s="33">
        <f>'6.улут.вал.мөөнөт'!B367</f>
        <v>0</v>
      </c>
      <c r="E367" s="34" t="e">
        <f>'6.улут.вал.мөөнөт'!C367</f>
        <v>#DIV/0!</v>
      </c>
      <c r="F367" s="33">
        <f>'10.чет өл.вал.мөөнөт'!B367</f>
        <v>0</v>
      </c>
      <c r="G367" s="34" t="e">
        <f>'10.чет өл.вал.мөөнөт'!C367</f>
        <v>#DIV/0!</v>
      </c>
      <c r="I367" s="38"/>
      <c r="J367" s="38"/>
      <c r="K367" s="38"/>
      <c r="L367" s="38"/>
      <c r="M367" s="38"/>
      <c r="N367" s="38"/>
    </row>
    <row r="368" spans="1:19" ht="13.5" hidden="1" thickBot="1" x14ac:dyDescent="0.25">
      <c r="A368" s="35" t="s">
        <v>21</v>
      </c>
      <c r="B368" s="36">
        <f>'2.жалпы мөөнөт'!B368</f>
        <v>0</v>
      </c>
      <c r="C368" s="37" t="e">
        <f>'2.жалпы мөөнөт'!C368</f>
        <v>#DIV/0!</v>
      </c>
      <c r="D368" s="36">
        <f>'6.улут.вал.мөөнөт'!B368</f>
        <v>0</v>
      </c>
      <c r="E368" s="37" t="e">
        <f>'6.улут.вал.мөөнөт'!C368</f>
        <v>#DIV/0!</v>
      </c>
      <c r="F368" s="36">
        <f>'10.чет өл.вал.мөөнөт'!B368</f>
        <v>0</v>
      </c>
      <c r="G368" s="37" t="e">
        <f>'10.чет өл.вал.мөөнөт'!C368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6"/>
      <c r="C369" s="17"/>
      <c r="D369" s="16"/>
      <c r="E369" s="17"/>
      <c r="F369" s="16"/>
      <c r="G369" s="17"/>
      <c r="I369" s="38"/>
      <c r="J369" s="38"/>
      <c r="K369" s="38"/>
      <c r="L369" s="38"/>
      <c r="M369" s="38"/>
      <c r="N369" s="38"/>
    </row>
    <row r="370" spans="2:14" x14ac:dyDescent="0.2">
      <c r="B370" s="16"/>
      <c r="C370" s="17"/>
      <c r="D370" s="16"/>
      <c r="E370" s="17"/>
      <c r="F370" s="16"/>
      <c r="G370" s="17"/>
      <c r="I370" s="38"/>
      <c r="J370" s="38"/>
      <c r="K370" s="38"/>
      <c r="L370" s="38"/>
      <c r="M370" s="38"/>
      <c r="N370" s="38"/>
    </row>
    <row r="371" spans="2:14" x14ac:dyDescent="0.2">
      <c r="B371" s="17"/>
      <c r="C371" s="17"/>
      <c r="D371" s="17"/>
      <c r="E371" s="17"/>
      <c r="F371" s="17"/>
      <c r="G371" s="17"/>
      <c r="H371" s="16"/>
      <c r="I371" s="38"/>
      <c r="J371" s="38"/>
      <c r="K371" s="38"/>
      <c r="L371" s="38"/>
      <c r="M371" s="38"/>
      <c r="N371" s="38"/>
    </row>
    <row r="372" spans="2:14" x14ac:dyDescent="0.2">
      <c r="B372" s="17"/>
      <c r="C372" s="17"/>
      <c r="D372" s="17"/>
      <c r="E372" s="17"/>
      <c r="F372" s="17"/>
      <c r="G372" s="17"/>
      <c r="H372" s="16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7"/>
      <c r="C375" s="17"/>
      <c r="D375" s="17"/>
      <c r="E375" s="17"/>
      <c r="F375" s="17"/>
      <c r="G375" s="17"/>
      <c r="I375" s="38"/>
      <c r="J375" s="38"/>
      <c r="K375" s="38"/>
      <c r="L375" s="38"/>
      <c r="M375" s="38"/>
      <c r="N375" s="38"/>
    </row>
    <row r="376" spans="2:14" x14ac:dyDescent="0.2">
      <c r="B376" s="17"/>
      <c r="C376" s="17"/>
      <c r="D376" s="17"/>
      <c r="E376" s="17"/>
      <c r="F376" s="17"/>
      <c r="G376" s="17"/>
      <c r="I376" s="38"/>
      <c r="J376" s="38"/>
      <c r="K376" s="38"/>
      <c r="L376" s="38"/>
      <c r="M376" s="38"/>
      <c r="N376" s="38"/>
    </row>
    <row r="377" spans="2:14" x14ac:dyDescent="0.2">
      <c r="B377" s="16"/>
      <c r="C377" s="17"/>
      <c r="D377" s="16"/>
      <c r="E377" s="17"/>
      <c r="F377" s="16"/>
      <c r="G377" s="17"/>
      <c r="I377" s="38"/>
      <c r="J377" s="38"/>
      <c r="K377" s="38"/>
      <c r="L377" s="38"/>
      <c r="M377" s="38"/>
      <c r="N377" s="38"/>
    </row>
    <row r="378" spans="2:14" x14ac:dyDescent="0.2">
      <c r="B378" s="16"/>
      <c r="C378" s="17"/>
      <c r="D378" s="16"/>
      <c r="E378" s="17"/>
      <c r="F378" s="16"/>
      <c r="G378" s="17"/>
      <c r="I378" s="38"/>
      <c r="J378" s="38"/>
      <c r="K378" s="38"/>
      <c r="L378" s="38"/>
      <c r="M378" s="38"/>
      <c r="N378" s="38"/>
    </row>
    <row r="379" spans="2:14" x14ac:dyDescent="0.2">
      <c r="B379" s="16"/>
      <c r="C379" s="17"/>
      <c r="D379" s="16"/>
      <c r="E379" s="17"/>
      <c r="F379" s="16"/>
      <c r="G379" s="17"/>
      <c r="I379" s="38"/>
      <c r="J379" s="38"/>
      <c r="K379" s="38"/>
      <c r="L379" s="38"/>
      <c r="M379" s="38"/>
      <c r="N379" s="38"/>
    </row>
    <row r="380" spans="2:14" x14ac:dyDescent="0.2">
      <c r="B380" s="16"/>
      <c r="C380" s="17"/>
      <c r="D380" s="16"/>
      <c r="E380" s="17"/>
      <c r="F380" s="16"/>
      <c r="G380" s="17"/>
      <c r="I380" s="38"/>
      <c r="J380" s="38"/>
      <c r="K380" s="38"/>
      <c r="L380" s="38"/>
      <c r="M380" s="38"/>
      <c r="N380" s="38"/>
    </row>
    <row r="381" spans="2:14" x14ac:dyDescent="0.2">
      <c r="B381" s="16"/>
      <c r="C381" s="17"/>
      <c r="D381" s="16"/>
      <c r="E381" s="17"/>
      <c r="F381" s="16"/>
      <c r="G381" s="17"/>
      <c r="I381" s="38"/>
      <c r="J381" s="38"/>
      <c r="K381" s="38"/>
      <c r="L381" s="38"/>
      <c r="M381" s="38"/>
      <c r="N381" s="38"/>
    </row>
    <row r="382" spans="2:14" x14ac:dyDescent="0.2">
      <c r="B382" s="16"/>
      <c r="C382" s="17"/>
      <c r="D382" s="16"/>
      <c r="E382" s="17"/>
      <c r="F382" s="16"/>
      <c r="G382" s="17"/>
      <c r="I382" s="38"/>
      <c r="J382" s="38"/>
      <c r="K382" s="38"/>
      <c r="L382" s="38"/>
      <c r="M382" s="38"/>
      <c r="N382" s="38"/>
    </row>
    <row r="383" spans="2:14" x14ac:dyDescent="0.2">
      <c r="B383" s="16"/>
      <c r="C383" s="17"/>
      <c r="D383" s="16"/>
      <c r="E383" s="17"/>
      <c r="F383" s="16"/>
      <c r="G383" s="17"/>
      <c r="I383" s="38"/>
      <c r="J383" s="38"/>
      <c r="K383" s="38"/>
      <c r="L383" s="38"/>
      <c r="M383" s="38"/>
      <c r="N383" s="38"/>
    </row>
    <row r="384" spans="2:14" x14ac:dyDescent="0.2">
      <c r="B384" s="17"/>
      <c r="C384" s="17"/>
      <c r="D384" s="17"/>
      <c r="E384" s="17"/>
      <c r="F384" s="17"/>
      <c r="G384" s="17"/>
    </row>
    <row r="385" spans="2:7" x14ac:dyDescent="0.2">
      <c r="B385" s="17"/>
      <c r="C385" s="17"/>
      <c r="D385" s="17"/>
      <c r="E385" s="17"/>
      <c r="F385" s="17"/>
      <c r="G385" s="17"/>
    </row>
    <row r="386" spans="2:7" x14ac:dyDescent="0.2">
      <c r="B386" s="17"/>
      <c r="C386" s="17"/>
      <c r="D386" s="17"/>
      <c r="E386" s="17"/>
      <c r="F386" s="17"/>
      <c r="G386" s="17"/>
    </row>
    <row r="387" spans="2:7" x14ac:dyDescent="0.2">
      <c r="B387" s="17"/>
      <c r="C387" s="17"/>
      <c r="D387" s="17"/>
      <c r="E387" s="17"/>
      <c r="F387" s="17"/>
      <c r="G387" s="17"/>
    </row>
    <row r="388" spans="2:7" x14ac:dyDescent="0.2">
      <c r="B388" s="17"/>
      <c r="C388" s="17"/>
      <c r="D388" s="17"/>
      <c r="E388" s="17"/>
      <c r="F388" s="17"/>
      <c r="G388" s="17"/>
    </row>
    <row r="389" spans="2:7" x14ac:dyDescent="0.2">
      <c r="B389" s="17"/>
      <c r="C389" s="17"/>
      <c r="D389" s="17"/>
      <c r="E389" s="17"/>
      <c r="F389" s="17"/>
      <c r="G389" s="17"/>
    </row>
    <row r="390" spans="2:7" x14ac:dyDescent="0.2">
      <c r="B390" s="17"/>
      <c r="C390" s="17"/>
      <c r="D390" s="17"/>
      <c r="E390" s="17"/>
      <c r="F390" s="17"/>
      <c r="G390" s="17"/>
    </row>
    <row r="391" spans="2:7" x14ac:dyDescent="0.2">
      <c r="B391" s="17"/>
      <c r="C391" s="17"/>
      <c r="D391" s="17"/>
      <c r="E391" s="17"/>
      <c r="F391" s="17"/>
      <c r="G391" s="17"/>
    </row>
    <row r="392" spans="2:7" x14ac:dyDescent="0.2">
      <c r="B392" s="17"/>
      <c r="C392" s="17"/>
      <c r="D392" s="17"/>
      <c r="E392" s="17"/>
      <c r="F392" s="17"/>
      <c r="G392" s="17"/>
    </row>
    <row r="393" spans="2:7" x14ac:dyDescent="0.2">
      <c r="B393" s="17"/>
      <c r="C393" s="17"/>
      <c r="D393" s="17"/>
      <c r="E393" s="17"/>
      <c r="F393" s="17"/>
      <c r="G393" s="17"/>
    </row>
    <row r="394" spans="2:7" x14ac:dyDescent="0.2">
      <c r="B394" s="17"/>
      <c r="C394" s="17"/>
      <c r="D394" s="17"/>
      <c r="E394" s="17"/>
      <c r="F394" s="17"/>
      <c r="G394" s="17"/>
    </row>
    <row r="395" spans="2:7" x14ac:dyDescent="0.2">
      <c r="B395" s="16"/>
      <c r="C395" s="17"/>
      <c r="D395" s="16"/>
      <c r="E395" s="17"/>
      <c r="F395" s="16"/>
      <c r="G395" s="17"/>
    </row>
    <row r="396" spans="2:7" x14ac:dyDescent="0.2">
      <c r="B396" s="16"/>
      <c r="C396" s="17"/>
      <c r="D396" s="16"/>
      <c r="E396" s="17"/>
      <c r="F396" s="16"/>
      <c r="G396" s="17"/>
    </row>
    <row r="397" spans="2:7" x14ac:dyDescent="0.2">
      <c r="B397" s="16"/>
      <c r="C397" s="17"/>
      <c r="D397" s="16"/>
      <c r="E397" s="17"/>
      <c r="F397" s="16"/>
      <c r="G397" s="17"/>
    </row>
    <row r="398" spans="2:7" x14ac:dyDescent="0.2">
      <c r="B398" s="16"/>
      <c r="C398" s="17"/>
      <c r="D398" s="16"/>
      <c r="E398" s="17"/>
      <c r="F398" s="16"/>
      <c r="G398" s="17"/>
    </row>
    <row r="399" spans="2:7" x14ac:dyDescent="0.2">
      <c r="B399" s="16"/>
      <c r="C399" s="17"/>
      <c r="D399" s="16"/>
      <c r="E399" s="17"/>
      <c r="F399" s="16"/>
      <c r="G399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140873021.94999999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0.98107164116173817</v>
      </c>
      <c r="D328" s="22">
        <f>'3.жеке-бардыгы болуп'!D328+'4.юрид-бардыгы болуп'!D328+'5.рез.эмес.-бардыгы болуп'!D160</f>
        <v>130184207.50999999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0.45816102896596256</v>
      </c>
      <c r="F328" s="22">
        <f t="shared" si="18"/>
        <v>10688814.439999999</v>
      </c>
      <c r="G328" s="21">
        <f t="shared" si="19"/>
        <v>7.3498512686314399</v>
      </c>
      <c r="H328" s="22">
        <f>'3.жеке-бардыгы болуп'!H328+'4.юрид-бардыгы болуп'!H328+'5.рез.эмес.-бардыгы болуп'!H160</f>
        <v>1376411.53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0.82255879671394527</v>
      </c>
      <c r="J328" s="22">
        <f>'3.жеке-бардыгы болуп'!J328+'4.юрид-бардыгы болуп'!J328+'5.рез.эмес.-бардыгы болуп'!J160</f>
        <v>595227.84000000008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4.5020711292670708</v>
      </c>
      <c r="L328" s="22">
        <f>'3.жеке-бардыгы болуп'!L328+'4.юрид-бардыгы болуп'!L328+'5.рез.эмес.-бардыгы болуп'!L160</f>
        <v>641561.75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5.573873860622145</v>
      </c>
      <c r="N328" s="22">
        <f>'3.жеке-бардыгы болуп'!N328+'4.юрид-бардыгы болуп'!N328+'5.рез.эмес.-бардыгы болуп'!N160</f>
        <v>6180414.2199999997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8.4922602796677946</v>
      </c>
      <c r="P328" s="22">
        <f>'3.жеке-бардыгы болуп'!P328+'4.юрид-бардыгы болуп'!P328+'5.рез.эмес.-бардыгы болуп'!P160</f>
        <v>1852404.3599999999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9.8634780877432409</v>
      </c>
      <c r="R328" s="22">
        <f>'3.жеке-бардыгы болуп'!R328+'4.юрид-бардыгы болуп'!R328+'5.рез.эмес.-бардыгы болуп'!R160</f>
        <v>42794.74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9.7310700123426255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12238786.069999998</v>
      </c>
      <c r="G332" s="27">
        <f t="shared" si="19"/>
        <v>8.3302789097039938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117660.95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7.5495836290629841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x14ac:dyDescent="0.2">
      <c r="A334" s="19" t="s">
        <v>11</v>
      </c>
      <c r="B334" s="20">
        <f>'3.жеке-бардыгы болуп'!B334+'4.юрид-бардыгы болуп'!B334+'5.рез.эмес.-бардыгы болуп'!B166</f>
        <v>168205415.51000002</v>
      </c>
      <c r="C334" s="21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0.87911320687774674</v>
      </c>
      <c r="D334" s="22">
        <f>'3.жеке-бардыгы болуп'!D334+'4.юрид-бардыгы болуп'!D334+'5.рез.эмес.-бардыгы болуп'!D166</f>
        <v>158025989.90000001</v>
      </c>
      <c r="E334" s="21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0.41978366679859652</v>
      </c>
      <c r="F334" s="22">
        <f t="shared" si="20"/>
        <v>10179425.610000001</v>
      </c>
      <c r="G334" s="21">
        <f t="shared" si="21"/>
        <v>8.0097714622917717</v>
      </c>
      <c r="H334" s="22">
        <f>'3.жеке-бардыгы болуп'!H334+'4.юрид-бардыгы болуп'!H334+'5.рез.эмес.-бардыгы болуп'!H166</f>
        <v>1122006.83</v>
      </c>
      <c r="I334" s="21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2">
        <f>'3.жеке-бардыгы болуп'!J334+'4.юрид-бардыгы болуп'!J334+'5.рез.эмес.-бардыгы болуп'!J166</f>
        <v>614977.71000000008</v>
      </c>
      <c r="K334" s="21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2">
        <f>'3.жеке-бардыгы болуп'!L334+'4.юрид-бардыгы болуп'!L334+'5.рез.эмес.-бардыгы болуп'!L166</f>
        <v>830948.39</v>
      </c>
      <c r="M334" s="21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2">
        <f>'3.жеке-бардыгы болуп'!N334+'4.юрид-бардыгы болуп'!N334+'5.рез.эмес.-бардыгы болуп'!N166</f>
        <v>4991065.9799999995</v>
      </c>
      <c r="O334" s="21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2">
        <f>'3.жеке-бардыгы болуп'!P334+'4.юрид-бардыгы болуп'!P334+'5.рез.эмес.-бардыгы болуп'!P166</f>
        <v>2565560.7400000002</v>
      </c>
      <c r="Q334" s="21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2">
        <f>'3.жеке-бардыгы болуп'!R334+'4.юрид-бардыгы болуп'!R334+'5.рез.эмес.-бардыгы болуп'!R166</f>
        <v>54865.96</v>
      </c>
      <c r="S334" s="21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14.25" customHeight="1" x14ac:dyDescent="0.2">
      <c r="A335" s="19" t="s">
        <v>12</v>
      </c>
      <c r="B335" s="20">
        <f>'3.жеке-бардыгы болуп'!B335+'4.юрид-бардыгы болуп'!B335+'5.рез.эмес.-бардыгы болуп'!B167</f>
        <v>203214710.90000001</v>
      </c>
      <c r="C335" s="21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0.80589449987058115</v>
      </c>
      <c r="D335" s="22">
        <f>'3.жеке-бардыгы болуп'!D335+'4.юрид-бардыгы болуп'!D335+'5.рез.эмес.-бардыгы болуп'!D167</f>
        <v>189841141.44</v>
      </c>
      <c r="E335" s="21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0.40622069915426245</v>
      </c>
      <c r="F335" s="22">
        <f t="shared" ref="F335" si="22">H335+J335+L335+N335+P335+R335</f>
        <v>13373569.460000001</v>
      </c>
      <c r="G335" s="21">
        <f t="shared" ref="G335" si="23">(H335*I335+J335*K335+L335*M335+N335*O335+P335*Q335+R335*S335)/(H335+J335+L335+N335+P335+R335)</f>
        <v>6.4793634087200696</v>
      </c>
      <c r="H335" s="22">
        <f>'3.жеке-бардыгы болуп'!H335+'4.юрид-бардыгы болуп'!H335+'5.рез.эмес.-бардыгы болуп'!H167</f>
        <v>4155936.75</v>
      </c>
      <c r="I335" s="21">
        <f>('3.жеке-бардыгы болуп'!H335*'3.жеке-бардыгы болуп'!I335+'4.юрид-бардыгы болуп'!H335*'4.юрид-бардыгы болуп'!I335+'5.рез.эмес.-бардыгы болуп'!H167*'5.рез.эмес.-бардыгы болуп'!I167)/('3.жеке-бардыгы болуп'!H335+'4.юрид-бардыгы болуп'!H335+'5.рез.эмес.-бардыгы болуп'!H167)</f>
        <v>0.54282624772862609</v>
      </c>
      <c r="J335" s="22">
        <f>'3.жеке-бардыгы болуп'!J335+'4.юрид-бардыгы болуп'!J335+'5.рез.эмес.-бардыгы болуп'!J167</f>
        <v>856268</v>
      </c>
      <c r="K335" s="21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5.5125045558166379</v>
      </c>
      <c r="L335" s="22">
        <f>'3.жеке-бардыгы болуп'!L335+'4.юрид-бардыгы болуп'!L335+'5.рез.эмес.-бардыгы болуп'!L167</f>
        <v>855201.26</v>
      </c>
      <c r="M335" s="21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7.6989733533601212</v>
      </c>
      <c r="N335" s="22">
        <f>'3.жеке-бардыгы болуп'!N335+'4.юрид-бардыгы болуп'!N335+'5.рез.эмес.-бардыгы болуп'!N167</f>
        <v>4985987.38</v>
      </c>
      <c r="O335" s="21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9.0751561316226468</v>
      </c>
      <c r="P335" s="22">
        <f>'3.жеке-бардыгы болуп'!P335+'4.юрид-бардыгы болуп'!P335+'5.рез.эмес.-бардыгы болуп'!P167</f>
        <v>2496364.69</v>
      </c>
      <c r="Q335" s="21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11.026572529512938</v>
      </c>
      <c r="R335" s="22">
        <f>'3.жеке-бардыгы болуп'!R335+'4.юрид-бардыгы болуп'!R335+'5.рез.эмес.-бардыгы болуп'!R167</f>
        <v>23811.38</v>
      </c>
      <c r="S335" s="21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13.31093912238601</v>
      </c>
    </row>
    <row r="336" spans="1:19" ht="14.25" customHeight="1" x14ac:dyDescent="0.2">
      <c r="A336" s="19" t="s">
        <v>13</v>
      </c>
      <c r="B336" s="20">
        <f>'3.жеке-бардыгы болуп'!B336+'4.юрид-бардыгы болуп'!B336+'5.рез.эмес.-бардыгы болуп'!B168</f>
        <v>211705845.19</v>
      </c>
      <c r="C336" s="21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0.96390219261947507</v>
      </c>
      <c r="D336" s="22">
        <f>'3.жеке-бардыгы болуп'!D336+'4.юрид-бардыгы болуп'!D336+'5.рез.эмес.-бардыгы болуп'!D168</f>
        <v>198121288.75999999</v>
      </c>
      <c r="E336" s="21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0.50167705153030018</v>
      </c>
      <c r="F336" s="22">
        <f t="shared" ref="F336" si="24">H336+J336+L336+N336+P336+R336</f>
        <v>13584556.43</v>
      </c>
      <c r="G336" s="21">
        <f t="shared" ref="G336" si="25">(H336*I336+J336*K336+L336*M336+N336*O336+P336*Q336+R336*S336)/(H336+J336+L336+N336+P336+R336)</f>
        <v>7.7051337611102371</v>
      </c>
      <c r="H336" s="22">
        <f>'3.жеке-бардыгы болуп'!H336+'4.юрид-бардыгы болуп'!H336+'5.рез.эмес.-бардыгы болуп'!H168</f>
        <v>1834894.97</v>
      </c>
      <c r="I336" s="21">
        <f>('3.жеке-бардыгы болуп'!H336*'3.жеке-бардыгы болуп'!I336+'4.юрид-бардыгы болуп'!H336*'4.юрид-бардыгы болуп'!I336+'5.рез.эмес.-бардыгы болуп'!H168*'5.рез.эмес.-бардыгы болуп'!I168)/('3.жеке-бардыгы болуп'!H336+'4.юрид-бардыгы болуп'!H336+'5.рез.эмес.-бардыгы болуп'!H168)</f>
        <v>0.88219752359994685</v>
      </c>
      <c r="J336" s="22">
        <f>'3.жеке-бардыгы болуп'!J336+'4.юрид-бардыгы болуп'!J336+'5.рез.эмес.-бардыгы болуп'!J168</f>
        <v>717804.3</v>
      </c>
      <c r="K336" s="21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5.9320218983084949</v>
      </c>
      <c r="L336" s="22">
        <f>'3.жеке-бардыгы болуп'!L336+'4.юрид-бардыгы болуп'!L336+'5.рез.эмес.-бардыгы болуп'!L168</f>
        <v>1147488.76</v>
      </c>
      <c r="M336" s="21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7.0682235636016157</v>
      </c>
      <c r="N336" s="22">
        <f>'3.жеке-бардыгы болуп'!N336+'4.юрид-бардыгы болуп'!N336+'5.рез.эмес.-бардыгы болуп'!N168</f>
        <v>7109296.6200000001</v>
      </c>
      <c r="O336" s="21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8.5103820638306811</v>
      </c>
      <c r="P336" s="22">
        <f>'3.жеке-бардыгы болуп'!P336+'4.юрид-бардыгы болуп'!P336+'5.рез.эмес.-бардыгы болуп'!P168</f>
        <v>2751037.3400000003</v>
      </c>
      <c r="Q336" s="21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10.865684488891764</v>
      </c>
      <c r="R336" s="22">
        <f>'3.жеке-бардыгы болуп'!R336+'4.юрид-бардыгы болуп'!R336+'5.рез.эмес.-бардыгы болуп'!R168</f>
        <v>24034.440000000002</v>
      </c>
      <c r="S336" s="21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12.008287536551704</v>
      </c>
    </row>
    <row r="337" spans="1:19" ht="14.25" customHeight="1" x14ac:dyDescent="0.2">
      <c r="A337" s="19" t="s">
        <v>14</v>
      </c>
      <c r="B337" s="20">
        <f>'3.жеке-бардыгы болуп'!B337+'4.юрид-бардыгы болуп'!B337+'5.рез.эмес.-бардыгы болуп'!B169</f>
        <v>234603924.62</v>
      </c>
      <c r="C337" s="21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0.84189132408896661</v>
      </c>
      <c r="D337" s="22">
        <f>'3.жеке-бардыгы болуп'!D337+'4.юрид-бардыгы болуп'!D337+'5.рез.эмес.-бардыгы болуп'!D169</f>
        <v>220245127</v>
      </c>
      <c r="E337" s="21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0.46114660344698544</v>
      </c>
      <c r="F337" s="22">
        <f t="shared" ref="F337" si="26">H337+J337+L337+N337+P337+R337</f>
        <v>14358797.620000001</v>
      </c>
      <c r="G337" s="21">
        <f t="shared" ref="G337" si="27">(H337*I337+J337*K337+L337*M337+N337*O337+P337*Q337+R337*S337)/(H337+J337+L337+N337+P337+R337)</f>
        <v>6.6820160735018392</v>
      </c>
      <c r="H337" s="22">
        <f>'3.жеке-бардыгы болуп'!H337+'4.юрид-бардыгы болуп'!H337+'5.рез.эмес.-бардыгы болуп'!H169</f>
        <v>3023904.09</v>
      </c>
      <c r="I337" s="21">
        <f>('3.жеке-бардыгы болуп'!H337*'3.жеке-бардыгы болуп'!I337+'4.юрид-бардыгы болуп'!H337*'4.юрид-бардыгы болуп'!I337+'5.рез.эмес.-бардыгы болуп'!H169*'5.рез.эмес.-бардыгы болуп'!I169)/('3.жеке-бардыгы болуп'!H337+'4.юрид-бардыгы болуп'!H337+'5.рез.эмес.-бардыгы болуп'!H169)</f>
        <v>0.54819546548515063</v>
      </c>
      <c r="J337" s="22">
        <f>'3.жеке-бардыгы болуп'!J337+'4.юрид-бардыгы болуп'!J337+'5.рез.эмес.-бардыгы болуп'!J169</f>
        <v>736454.56</v>
      </c>
      <c r="K337" s="21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5.8795801826524086</v>
      </c>
      <c r="L337" s="22">
        <f>'3.жеке-бардыгы болуп'!L337+'4.юрид-бардыгы болуп'!L337+'5.рез.эмес.-бардыгы болуп'!L169</f>
        <v>2343026.1900000004</v>
      </c>
      <c r="M337" s="21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4.415110391915845</v>
      </c>
      <c r="N337" s="22">
        <f>'3.жеке-бардыгы болуп'!N337+'4.юрид-бардыгы болуп'!N337+'5.рез.эмес.-бардыгы болуп'!N169</f>
        <v>4892020.05</v>
      </c>
      <c r="O337" s="21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8.2310489997684968</v>
      </c>
      <c r="P337" s="22">
        <f>'3.жеке-бардыгы болуп'!P337+'4.юрид-бардыгы болуп'!P337+'5.рез.эмес.-бардыгы болуп'!P169</f>
        <v>3325150.3100000005</v>
      </c>
      <c r="Q337" s="21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11.710869682820453</v>
      </c>
      <c r="R337" s="22">
        <f>'3.жеке-бардыгы болуп'!R337+'4.юрид-бардыгы болуп'!R337+'5.рез.эмес.-бардыгы болуп'!R169</f>
        <v>38242.42</v>
      </c>
      <c r="S337" s="21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10.627056833746419</v>
      </c>
    </row>
    <row r="338" spans="1:19" ht="14.25" customHeight="1" x14ac:dyDescent="0.2">
      <c r="A338" s="19" t="s">
        <v>15</v>
      </c>
      <c r="B338" s="20">
        <f>'3.жеке-бардыгы болуп'!B338+'4.юрид-бардыгы болуп'!B338+'5.рез.эмес.-бардыгы болуп'!B170</f>
        <v>238095959.35999998</v>
      </c>
      <c r="C338" s="21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0.98731983949532243</v>
      </c>
      <c r="D338" s="22">
        <f>'3.жеке-бардыгы болуп'!D338+'4.юрид-бардыгы болуп'!D338+'5.рез.эмес.-бардыгы болуп'!D170</f>
        <v>224212070.33999997</v>
      </c>
      <c r="E338" s="21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0.59364533206825421</v>
      </c>
      <c r="F338" s="22">
        <f t="shared" ref="F338:F342" si="28">H338+J338+L338+N338+P338+R338</f>
        <v>13883889.020000001</v>
      </c>
      <c r="G338" s="21">
        <f t="shared" ref="G338:G342" si="29">(H338*I338+J338*K338+L338*M338+N338*O338+P338*Q338+R338*S338)/(H338+J338+L338+N338+P338+R338)</f>
        <v>7.3448019702695611</v>
      </c>
      <c r="H338" s="22">
        <f>'3.жеке-бардыгы болуп'!H338+'4.юрид-бардыгы болуп'!H338+'5.рез.эмес.-бардыгы болуп'!H170</f>
        <v>1764234.57</v>
      </c>
      <c r="I338" s="21">
        <f>('3.жеке-бардыгы болуп'!H338*'3.жеке-бардыгы болуп'!I338+'4.юрид-бардыгы болуп'!H338*'4.юрид-бардыгы болуп'!I338+'5.рез.эмес.-бардыгы болуп'!H170*'5.рез.эмес.-бардыгы болуп'!I170)/('3.жеке-бардыгы болуп'!H338+'4.юрид-бардыгы болуп'!H338+'5.рез.эмес.-бардыгы болуп'!H170)</f>
        <v>1.1318713170890875</v>
      </c>
      <c r="J338" s="22">
        <f>'3.жеке-бардыгы болуп'!J338+'4.юрид-бардыгы болуп'!J338+'5.рез.эмес.-бардыгы болуп'!J170</f>
        <v>1920498.31</v>
      </c>
      <c r="K338" s="21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3.9756598033142758</v>
      </c>
      <c r="L338" s="22">
        <f>'3.жеке-бардыгы болуп'!L338+'4.юрид-бардыгы болуп'!L338+'5.рез.эмес.-бардыгы болуп'!L170</f>
        <v>930056.53999999992</v>
      </c>
      <c r="M338" s="21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6.8815402131358621</v>
      </c>
      <c r="N338" s="22">
        <f>'3.жеке-бардыгы болуп'!N338+'4.юрид-бардыгы болуп'!N338+'5.рез.эмес.-бардыгы болуп'!N170</f>
        <v>5448433.8200000003</v>
      </c>
      <c r="O338" s="21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7.7799456756914251</v>
      </c>
      <c r="P338" s="22">
        <f>'3.жеке-бардыгы болуп'!P338+'4.юрид-бардыгы болуп'!P338+'5.рез.эмес.-бардыгы болуп'!P170</f>
        <v>3713917.29</v>
      </c>
      <c r="Q338" s="21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11.501465154761163</v>
      </c>
      <c r="R338" s="22">
        <f>'3.жеке-бардыгы болуп'!R338+'4.юрид-бардыгы болуп'!R338+'5.рез.эмес.-бардыгы болуп'!R170</f>
        <v>106748.49</v>
      </c>
      <c r="S338" s="21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7.8506972136093029</v>
      </c>
    </row>
    <row r="339" spans="1:19" ht="14.25" customHeight="1" x14ac:dyDescent="0.2">
      <c r="A339" s="19" t="s">
        <v>16</v>
      </c>
      <c r="B339" s="20">
        <f>'3.жеке-бардыгы болуп'!B339+'4.юрид-бардыгы болуп'!B339+'5.рез.эмес.-бардыгы болуп'!B171</f>
        <v>246947985.16</v>
      </c>
      <c r="C339" s="21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1.0258078659053267</v>
      </c>
      <c r="D339" s="22">
        <f>'3.жеке-бардыгы болуп'!D339+'4.юрид-бардыгы болуп'!D339+'5.рез.эмес.-бардыгы болуп'!D171</f>
        <v>234331940.38999999</v>
      </c>
      <c r="E339" s="21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0.66073217738441659</v>
      </c>
      <c r="F339" s="22">
        <f t="shared" si="28"/>
        <v>12616044.77</v>
      </c>
      <c r="G339" s="21">
        <f t="shared" si="29"/>
        <v>7.8067678291854889</v>
      </c>
      <c r="H339" s="22">
        <f>'3.жеке-бардыгы болуп'!H339+'4.юрид-бардыгы болуп'!H339+'5.рез.эмес.-бардыгы болуп'!H171</f>
        <v>2713468.5300000003</v>
      </c>
      <c r="I339" s="21">
        <f>('3.жеке-бардыгы болуп'!H339*'3.жеке-бардыгы болуп'!I339+'4.юрид-бардыгы болуп'!H339*'4.юрид-бардыгы болуп'!I339+'5.рез.эмес.-бардыгы болуп'!H171*'5.рез.эмес.-бардыгы болуп'!I171)/('3.жеке-бардыгы болуп'!H339+'4.юрид-бардыгы болуп'!H339+'5.рез.эмес.-бардыгы болуп'!H171)</f>
        <v>0.67077846290703014</v>
      </c>
      <c r="J339" s="22">
        <f>'3.жеке-бардыгы болуп'!J339+'4.юрид-бардыгы болуп'!J339+'5.рез.эмес.-бардыгы болуп'!J171</f>
        <v>889240.86</v>
      </c>
      <c r="K339" s="21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4.7065658469629916</v>
      </c>
      <c r="L339" s="22">
        <f>'3.жеке-бардыгы болуп'!L339+'4.юрид-бардыгы болуп'!L339+'5.рез.эмес.-бардыгы болуп'!L171</f>
        <v>777438.23</v>
      </c>
      <c r="M339" s="21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5.8464720371417771</v>
      </c>
      <c r="N339" s="22">
        <f>'3.жеке-бардыгы болуп'!N339+'4.юрид-бардыгы болуп'!N339+'5.рез.эмес.-бардыгы болуп'!N171</f>
        <v>4858898.4700000007</v>
      </c>
      <c r="O339" s="21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10.047244860788362</v>
      </c>
      <c r="P339" s="22">
        <f>'3.жеке-бардыгы болуп'!P339+'4.юрид-бардыгы болуп'!P339+'5.рез.эмес.-бардыгы болуп'!P171</f>
        <v>3332698.4099999997</v>
      </c>
      <c r="Q339" s="21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11.648072330283229</v>
      </c>
      <c r="R339" s="22">
        <f>'3.жеке-бардыгы болуп'!R339+'4.юрид-бардыгы болуп'!R339+'5.рез.эмес.-бардыгы болуп'!R171</f>
        <v>44300.27</v>
      </c>
      <c r="S339" s="21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6.8125959977219184</v>
      </c>
    </row>
    <row r="340" spans="1:19" ht="14.25" customHeight="1" x14ac:dyDescent="0.2">
      <c r="A340" s="19" t="s">
        <v>17</v>
      </c>
      <c r="B340" s="20">
        <f>'3.жеке-бардыгы болуп'!B340+'4.юрид-бардыгы болуп'!B340+'5.рез.эмес.-бардыгы болуп'!B172</f>
        <v>327976182.24000001</v>
      </c>
      <c r="C340" s="21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0.80280424891014446</v>
      </c>
      <c r="D340" s="22">
        <f>'3.жеке-бардыгы болуп'!D340+'4.юрид-бардыгы болуп'!D340+'5.рез.эмес.-бардыгы болуп'!D172</f>
        <v>314650143.02999997</v>
      </c>
      <c r="E340" s="21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0.46122139835405479</v>
      </c>
      <c r="F340" s="22">
        <f t="shared" si="28"/>
        <v>13326039.210000001</v>
      </c>
      <c r="G340" s="21">
        <f t="shared" si="29"/>
        <v>8.8681484288533703</v>
      </c>
      <c r="H340" s="22">
        <f>'3.жеке-бардыгы болуп'!H340+'4.юрид-бардыгы болуп'!H340+'5.рез.эмес.-бардыгы болуп'!H172</f>
        <v>3100589.6799999997</v>
      </c>
      <c r="I340" s="21">
        <f>('3.жеке-бардыгы болуп'!H340*'3.жеке-бардыгы болуп'!I340+'4.юрид-бардыгы болуп'!H340*'4.юрид-бардыгы болуп'!I340+'5.рез.эмес.-бардыгы болуп'!H172*'5.рез.эмес.-бардыгы болуп'!I172)/('3.жеке-бардыгы болуп'!H340+'4.юрид-бардыгы болуп'!H340+'5.рез.эмес.-бардыгы болуп'!H172)</f>
        <v>4.9282399280900693</v>
      </c>
      <c r="J340" s="22">
        <f>'3.жеке-бардыгы болуп'!J340+'4.юрид-бардыгы болуп'!J340+'5.рез.эмес.-бардыгы болуп'!J172</f>
        <v>708865.09</v>
      </c>
      <c r="K340" s="21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4.3594159208771286</v>
      </c>
      <c r="L340" s="22">
        <f>'3.жеке-бардыгы болуп'!L340+'4.юрид-бардыгы болуп'!L340+'5.рез.эмес.-бардыгы болуп'!L172</f>
        <v>875599.58000000007</v>
      </c>
      <c r="M340" s="21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5.5755529167796087</v>
      </c>
      <c r="N340" s="22">
        <f>'3.жеке-бардыгы болуп'!N340+'4.юрид-бардыгы болуп'!N340+'5.рез.эмес.-бардыгы болуп'!N172</f>
        <v>4816146.1100000003</v>
      </c>
      <c r="O340" s="21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10.71893376920409</v>
      </c>
      <c r="P340" s="22">
        <f>'3.жеке-бардыгы болуп'!P340+'4.юрид-бардыгы болуп'!P340+'5.рез.эмес.-бардыгы болуп'!P172</f>
        <v>3772190.2299999995</v>
      </c>
      <c r="Q340" s="21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11.312604950996864</v>
      </c>
      <c r="R340" s="22">
        <f>'3.жеке-бардыгы болуп'!R340+'4.юрид-бардыгы болуп'!R340+'5.рез.эмес.-бардыгы болуп'!R172</f>
        <v>52648.520000000004</v>
      </c>
      <c r="S340" s="21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11.916863421801809</v>
      </c>
    </row>
    <row r="341" spans="1:19" ht="14.25" customHeight="1" x14ac:dyDescent="0.2">
      <c r="A341" s="19" t="s">
        <v>18</v>
      </c>
      <c r="B341" s="20">
        <f>'3.жеке-бардыгы болуп'!B341+'4.юрид-бардыгы болуп'!B341+'5.рез.эмес.-бардыгы болуп'!B173</f>
        <v>258277459.70999998</v>
      </c>
      <c r="C341" s="21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0.95323690091593172</v>
      </c>
      <c r="D341" s="22">
        <f>'3.жеке-бардыгы болуп'!D341+'4.юрид-бардыгы болуп'!D341+'5.рез.эмес.-бардыгы болуп'!D173</f>
        <v>247797191.91999999</v>
      </c>
      <c r="E341" s="21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0.58745970495217192</v>
      </c>
      <c r="F341" s="22">
        <f t="shared" si="28"/>
        <v>10480267.790000001</v>
      </c>
      <c r="G341" s="21">
        <f t="shared" si="29"/>
        <v>9.6017336611491153</v>
      </c>
      <c r="H341" s="22">
        <f>'3.жеке-бардыгы болуп'!H341+'4.юрид-бардыгы болуп'!H341+'5.рез.эмес.-бардыгы болуп'!H173</f>
        <v>256210.88</v>
      </c>
      <c r="I341" s="21">
        <f>('3.жеке-бардыгы болуп'!H341*'3.жеке-бардыгы болуп'!I341+'4.юрид-бардыгы болуп'!H341*'4.юрид-бардыгы болуп'!I341+'5.рез.эмес.-бардыгы болуп'!H173*'5.рез.эмес.-бардыгы болуп'!I173)/('3.жеке-бардыгы болуп'!H341+'4.юрид-бардыгы болуп'!H341+'5.рез.эмес.-бардыгы болуп'!H173)</f>
        <v>5.1459081640092732</v>
      </c>
      <c r="J341" s="22">
        <f>'3.жеке-бардыгы болуп'!J341+'4.юрид-бардыгы болуп'!J341+'5.рез.эмес.-бардыгы болуп'!J173</f>
        <v>1022524.96</v>
      </c>
      <c r="K341" s="21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3.8673534142384143</v>
      </c>
      <c r="L341" s="22">
        <f>'3.жеке-бардыгы болуп'!L341+'4.юрид-бардыгы болуп'!L341+'5.рез.эмес.-бардыгы болуп'!L173</f>
        <v>1077137.82</v>
      </c>
      <c r="M341" s="21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5.8095942641768898</v>
      </c>
      <c r="N341" s="22">
        <f>'3.жеке-бардыгы болуп'!N341+'4.юрид-бардыгы болуп'!N341+'5.рез.эмес.-бардыгы болуп'!N173</f>
        <v>4019368.3100000005</v>
      </c>
      <c r="O341" s="21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10.101223063307673</v>
      </c>
      <c r="P341" s="22">
        <f>'3.жеке-бардыгы болуп'!P341+'4.юрид-бардыгы болуп'!P341+'5.рез.эмес.-бардыгы болуп'!P173</f>
        <v>4065087.2100000004</v>
      </c>
      <c r="Q341" s="21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11.819388520572444</v>
      </c>
      <c r="R341" s="22">
        <f>'3.жеке-бардыгы болуп'!R341+'4.юрид-бардыгы болуп'!R341+'5.рез.эмес.-бардыгы болуп'!R173</f>
        <v>39938.61</v>
      </c>
      <c r="S341" s="21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11.285377335365466</v>
      </c>
    </row>
    <row r="342" spans="1:19" ht="14.25" customHeight="1" x14ac:dyDescent="0.2">
      <c r="A342" s="19" t="s">
        <v>19</v>
      </c>
      <c r="B342" s="20">
        <f>'3.жеке-бардыгы болуп'!B342+'4.юрид-бардыгы болуп'!B342+'5.рез.эмес.-бардыгы болуп'!B174</f>
        <v>286480986.03999996</v>
      </c>
      <c r="C342" s="21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1.00316085535664</v>
      </c>
      <c r="D342" s="22">
        <f>'3.жеке-бардыгы болуп'!D342+'4.юрид-бардыгы болуп'!D342+'5.рез.эмес.-бардыгы болуп'!D174</f>
        <v>275032425.52000004</v>
      </c>
      <c r="E342" s="21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0.6893256831788126</v>
      </c>
      <c r="F342" s="22">
        <f t="shared" si="28"/>
        <v>11448560.52</v>
      </c>
      <c r="G342" s="21">
        <f t="shared" si="29"/>
        <v>8.5425234212239651</v>
      </c>
      <c r="H342" s="22">
        <f>'3.жеке-бардыгы болуп'!H342+'4.юрид-бардыгы болуп'!H342+'5.рез.эмес.-бардыгы болуп'!H174</f>
        <v>268574.61000000004</v>
      </c>
      <c r="I342" s="21">
        <f>('3.жеке-бардыгы болуп'!H342*'3.жеке-бардыгы болуп'!I342+'4.юрид-бардыгы болуп'!H342*'4.юрид-бардыгы болуп'!I342+'5.рез.эмес.-бардыгы болуп'!H174*'5.рез.эмес.-бардыгы болуп'!I174)/('3.жеке-бардыгы болуп'!H342+'4.юрид-бардыгы болуп'!H342+'5.рез.эмес.-бардыгы болуп'!H174)</f>
        <v>4.2414759898562284</v>
      </c>
      <c r="J342" s="22">
        <f>'3.жеке-бардыгы болуп'!J342+'4.юрид-бардыгы болуп'!J342+'5.рез.эмес.-бардыгы болуп'!J174</f>
        <v>961994.38000000012</v>
      </c>
      <c r="K342" s="21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3.675560349843209</v>
      </c>
      <c r="L342" s="22">
        <f>'3.жеке-бардыгы болуп'!L342+'4.юрид-бардыгы болуп'!L342+'5.рез.эмес.-бардыгы болуп'!L174</f>
        <v>1271424.21</v>
      </c>
      <c r="M342" s="21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5.5056855624135084</v>
      </c>
      <c r="N342" s="22">
        <f>'3.жеке-бардыгы болуп'!N342+'4.юрид-бардыгы болуп'!N342+'5.рез.эмес.-бардыгы болуп'!N174</f>
        <v>5149716.72</v>
      </c>
      <c r="O342" s="21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8.7081735840413597</v>
      </c>
      <c r="P342" s="22">
        <f>'3.жеке-бардыгы болуп'!P342+'4.юрид-бардыгы болуп'!P342+'5.рез.эмес.-бардыгы болуп'!P174</f>
        <v>3773696.6900000004</v>
      </c>
      <c r="Q342" s="21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10.860849410475511</v>
      </c>
      <c r="R342" s="22">
        <f>'3.жеке-бардыгы болуп'!R342+'4.юрид-бардыгы болуп'!R342+'5.рез.эмес.-бардыгы болуп'!R174</f>
        <v>23153.91</v>
      </c>
      <c r="S342" s="21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12.712096043389625</v>
      </c>
    </row>
    <row r="343" spans="1:19" ht="14.25" customHeight="1" x14ac:dyDescent="0.2">
      <c r="A343" s="19" t="s">
        <v>20</v>
      </c>
      <c r="B343" s="20">
        <f>'3.жеке-бардыгы болуп'!B343+'4.юрид-бардыгы болуп'!B343+'5.рез.эмес.-бардыгы болуп'!B175</f>
        <v>279455870.13</v>
      </c>
      <c r="C343" s="21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1.0206582294106561</v>
      </c>
      <c r="D343" s="22">
        <f>'3.жеке-бардыгы болуп'!D343+'4.юрид-бардыгы болуп'!D343+'5.рез.эмес.-бардыгы болуп'!D175</f>
        <v>266480639.59999999</v>
      </c>
      <c r="E343" s="21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0.71021978721001278</v>
      </c>
      <c r="F343" s="22">
        <f t="shared" ref="F343" si="30">H343+J343+L343+N343+P343+R343</f>
        <v>12975230.529999999</v>
      </c>
      <c r="G343" s="21">
        <f t="shared" ref="G343" si="31">(H343*I343+J343*K343+L343*M343+N343*O343+P343*Q343+R343*S343)/(H343+J343+L343+N343+P343+R343)</f>
        <v>7.3963318209345097</v>
      </c>
      <c r="H343" s="22">
        <f>'3.жеке-бардыгы болуп'!H343+'4.юрид-бардыгы болуп'!H343+'5.рез.эмес.-бардыгы болуп'!H175</f>
        <v>1188150.99</v>
      </c>
      <c r="I343" s="21">
        <f>('3.жеке-бардыгы болуп'!H343*'3.жеке-бардыгы болуп'!I343+'4.юрид-бардыгы болуп'!H343*'4.юрид-бардыгы болуп'!I343+'5.рез.эмес.-бардыгы болуп'!H175*'5.рез.эмес.-бардыгы болуп'!I175)/('3.жеке-бардыгы болуп'!H343+'4.юрид-бардыгы болуп'!H343+'5.рез.эмес.-бардыгы болуп'!H175)</f>
        <v>1.2229344091191632</v>
      </c>
      <c r="J343" s="22">
        <f>'3.жеке-бардыгы болуп'!J343+'4.юрид-бардыгы болуп'!J343+'5.рез.эмес.-бардыгы болуп'!J175</f>
        <v>1011097.0999999999</v>
      </c>
      <c r="K343" s="21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4.6996720684887707</v>
      </c>
      <c r="L343" s="22">
        <f>'3.жеке-бардыгы болуп'!L343+'4.юрид-бардыгы болуп'!L343+'5.рез.эмес.-бардыгы болуп'!L175</f>
        <v>1839026.5899999999</v>
      </c>
      <c r="M343" s="21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5.7739948104828667</v>
      </c>
      <c r="N343" s="22">
        <f>'3.жеке-бардыгы болуп'!N343+'4.юрид-бардыгы болуп'!N343+'5.рез.эмес.-бардыгы болуп'!N175</f>
        <v>4085864.81</v>
      </c>
      <c r="O343" s="21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10.220800059486038</v>
      </c>
      <c r="P343" s="22">
        <f>'3.жеке-бардыгы болуп'!P343+'4.юрид-бардыгы болуп'!P343+'5.рез.эмес.-бардыгы болуп'!P175</f>
        <v>3290679.8</v>
      </c>
      <c r="Q343" s="21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11.263853848466212</v>
      </c>
      <c r="R343" s="22">
        <f>'3.жеке-бардыгы болуп'!R343+'4.юрид-бардыгы болуп'!R343+'5.рез.эмес.-бардыгы болуп'!R175</f>
        <v>1560411.24</v>
      </c>
      <c r="S343" s="21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0.20454948485246727</v>
      </c>
    </row>
    <row r="344" spans="1:19" ht="14.25" customHeight="1" thickBot="1" x14ac:dyDescent="0.25">
      <c r="A344" s="25" t="s">
        <v>21</v>
      </c>
      <c r="B344" s="26">
        <f>'3.жеке-бардыгы болуп'!B344+'4.юрид-бардыгы болуп'!B344+'5.рез.эмес.-бардыгы болуп'!B176</f>
        <v>310635488.86000001</v>
      </c>
      <c r="C344" s="27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1.0873885346620342</v>
      </c>
      <c r="D344" s="28">
        <f>'3.жеке-бардыгы болуп'!D344+'4.юрид-бардыгы болуп'!D344+'5.рез.эмес.-бардыгы болуп'!D176</f>
        <v>297861629.26999998</v>
      </c>
      <c r="E344" s="27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0.74398030129260218</v>
      </c>
      <c r="F344" s="28">
        <f t="shared" ref="F344:F355" si="32">H344+J344+L344+N344+P344+R344</f>
        <v>12773859.59</v>
      </c>
      <c r="G344" s="27">
        <f t="shared" ref="G344:G355" si="33">(H344*I344+J344*K344+L344*M344+N344*O344+P344*Q344+R344*S344)/(H344+J344+L344+N344+P344+R344)</f>
        <v>9.0950024570999783</v>
      </c>
      <c r="H344" s="28">
        <f>'3.жеке-бардыгы болуп'!H344+'4.юрид-бардыгы болуп'!H344+'5.рез.эмес.-бардыгы болуп'!H176</f>
        <v>526790.54</v>
      </c>
      <c r="I344" s="27">
        <f>('3.жеке-бардыгы болуп'!H344*'3.жеке-бардыгы болуп'!I344+'4.юрид-бардыгы болуп'!H344*'4.юрид-бардыгы болуп'!I344+'5.рез.эмес.-бардыгы болуп'!H176*'5.рез.эмес.-бардыгы болуп'!I176)/('3.жеке-бардыгы болуп'!H344+'4.юрид-бардыгы болуп'!H344+'5.рез.эмес.-бардыгы болуп'!H176)</f>
        <v>2.6953607523020424</v>
      </c>
      <c r="J344" s="28">
        <f>'3.жеке-бардыгы болуп'!J344+'4.юрид-бардыгы болуп'!J344+'5.рез.эмес.-бардыгы болуп'!J176</f>
        <v>1236337.1700000002</v>
      </c>
      <c r="K344" s="27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4.2278622012957827</v>
      </c>
      <c r="L344" s="28">
        <f>'3.жеке-бардыгы болуп'!L344+'4.юрид-бардыгы болуп'!L344+'5.рез.эмес.-бардыгы болуп'!L176</f>
        <v>1673254.33</v>
      </c>
      <c r="M344" s="27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6.8711272799754184</v>
      </c>
      <c r="N344" s="28">
        <f>'3.жеке-бардыгы болуп'!N344+'4.юрид-бардыгы болуп'!N344+'5.рез.эмес.-бардыгы болуп'!N176</f>
        <v>6124791</v>
      </c>
      <c r="O344" s="27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9.970783491730586</v>
      </c>
      <c r="P344" s="28">
        <f>'3.жеке-бардыгы болуп'!P344+'4.юрид-бардыгы болуп'!P344+'5.рез.эмес.-бардыгы болуп'!P176</f>
        <v>3189514.57</v>
      </c>
      <c r="Q344" s="27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11.506599695576885</v>
      </c>
      <c r="R344" s="28">
        <f>'3.жеке-бардыгы болуп'!R344+'4.юрид-бардыгы болуп'!R344+'5.рез.эмес.-бардыгы болуп'!R176</f>
        <v>23171.98</v>
      </c>
      <c r="S344" s="27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11.425643207874341</v>
      </c>
    </row>
    <row r="345" spans="1:19" ht="14.25" customHeight="1" x14ac:dyDescent="0.2">
      <c r="A345" s="32" t="s">
        <v>76</v>
      </c>
      <c r="B345" s="20">
        <f>'3.жеке-бардыгы болуп'!B345+'4.юрид-бардыгы болуп'!B345+'5.рез.эмес.-бардыгы болуп'!B177</f>
        <v>264948522.19999999</v>
      </c>
      <c r="C345" s="21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1.4358974316600284</v>
      </c>
      <c r="D345" s="22">
        <f>'3.жеке-бардыгы болуп'!D345+'4.юрид-бардыгы болуп'!D345+'5.рез.эмес.-бардыгы болуп'!D177</f>
        <v>249852647.95999998</v>
      </c>
      <c r="E345" s="21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0.92810108090399035</v>
      </c>
      <c r="F345" s="22">
        <f t="shared" si="32"/>
        <v>15095874.240000002</v>
      </c>
      <c r="G345" s="21">
        <f t="shared" si="33"/>
        <v>9.8404628674688688</v>
      </c>
      <c r="H345" s="22">
        <f>'3.жеке-бардыгы болуп'!H345+'4.юрид-бардыгы болуп'!H345+'5.рез.эмес.-бардыгы болуп'!H177</f>
        <v>1187066.19</v>
      </c>
      <c r="I345" s="21">
        <f>('3.жеке-бардыгы болуп'!H345*'3.жеке-бардыгы болуп'!I345+'4.юрид-бардыгы болуп'!H345*'4.юрид-бардыгы болуп'!I345+'5.рез.эмес.-бардыгы болуп'!H177*'5.рез.эмес.-бардыгы болуп'!I177)/('3.жеке-бардыгы болуп'!H345+'4.юрид-бардыгы болуп'!H345+'5.рез.эмес.-бардыгы болуп'!H177)</f>
        <v>1.0176543286941742</v>
      </c>
      <c r="J345" s="22">
        <f>'3.жеке-бардыгы болуп'!J345+'4.юрид-бардыгы болуп'!J345+'5.рез.эмес.-бардыгы болуп'!J177</f>
        <v>844806.44000000006</v>
      </c>
      <c r="K345" s="21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4.7385826764057359</v>
      </c>
      <c r="L345" s="22">
        <f>'3.жеке-бардыгы болуп'!L345+'4.юрид-бардыгы болуп'!L345+'5.рез.эмес.-бардыгы болуп'!L177</f>
        <v>1631039.68</v>
      </c>
      <c r="M345" s="21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7.2783124259735983</v>
      </c>
      <c r="N345" s="22">
        <f>'3.жеке-бардыгы болуп'!N345+'4.юрид-бардыгы болуп'!N345+'5.рез.эмес.-бардыгы болуп'!N177</f>
        <v>8654928.3300000001</v>
      </c>
      <c r="O345" s="21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11.529019459679331</v>
      </c>
      <c r="P345" s="22">
        <f>'3.жеке-бардыгы болуп'!P345+'4.юрид-бардыгы болуп'!P345+'5.рез.эмес.-бардыгы болуп'!P177</f>
        <v>2736884.21</v>
      </c>
      <c r="Q345" s="21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11.389015952523584</v>
      </c>
      <c r="R345" s="22">
        <f>'3.жеке-бардыгы болуп'!R345+'4.юрид-бардыгы болуп'!R345+'5.рез.эмес.-бардыгы болуп'!R177</f>
        <v>41149.39</v>
      </c>
      <c r="S345" s="21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12.508332825832913</v>
      </c>
    </row>
    <row r="346" spans="1:19" ht="14.25" customHeight="1" x14ac:dyDescent="0.2">
      <c r="A346" s="19" t="s">
        <v>11</v>
      </c>
      <c r="B346" s="20">
        <f>'3.жеке-бардыгы болуп'!B346+'4.юрид-бардыгы болуп'!B346+'5.рез.эмес.-бардыгы болуп'!B178</f>
        <v>280560592.07000005</v>
      </c>
      <c r="C346" s="21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1.319869031658262</v>
      </c>
      <c r="D346" s="22">
        <f>'3.жеке-бардыгы болуп'!D346+'4.юрид-бардыгы болуп'!D346+'5.рез.эмес.-бардыгы болуп'!D178</f>
        <v>267519663</v>
      </c>
      <c r="E346" s="21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0.93643807269149937</v>
      </c>
      <c r="F346" s="22">
        <f t="shared" si="32"/>
        <v>13040929.070000002</v>
      </c>
      <c r="G346" s="21">
        <f t="shared" si="33"/>
        <v>9.1855142150619944</v>
      </c>
      <c r="H346" s="22">
        <f>'3.жеке-бардыгы болуп'!H346+'4.юрид-бардыгы болуп'!H346+'5.рез.эмес.-бардыгы болуп'!H178</f>
        <v>899271.81</v>
      </c>
      <c r="I346" s="21">
        <f>('3.жеке-бардыгы болуп'!H346*'3.жеке-бардыгы болуп'!I346+'4.юрид-бардыгы болуп'!H346*'4.юрид-бардыгы болуп'!I346+'5.рез.эмес.-бардыгы болуп'!H178*'5.рез.эмес.-бардыгы болуп'!I178)/('3.жеке-бардыгы болуп'!H346+'4.юрид-бардыгы болуп'!H346+'5.рез.эмес.-бардыгы болуп'!H178)</f>
        <v>0.87225209572620666</v>
      </c>
      <c r="J346" s="22">
        <f>'3.жеке-бардыгы болуп'!J346+'4.юрид-бардыгы болуп'!J346+'5.рез.эмес.-бардыгы болуп'!J178</f>
        <v>1058090.1500000001</v>
      </c>
      <c r="K346" s="21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4.2100234611389222</v>
      </c>
      <c r="L346" s="22">
        <f>'3.жеке-бардыгы болуп'!L346+'4.юрид-бардыгы болуп'!L346+'5.рез.эмес.-бардыгы болуп'!L178</f>
        <v>1498279.8900000001</v>
      </c>
      <c r="M346" s="21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7.0973750403204061</v>
      </c>
      <c r="N346" s="22">
        <f>'3.жеке-бардыгы болуп'!N346+'4.юрид-бардыгы болуп'!N346+'5.рез.эмес.-бардыгы болуп'!N178</f>
        <v>6614281.9600000009</v>
      </c>
      <c r="O346" s="21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10.701997794436361</v>
      </c>
      <c r="P346" s="22">
        <f>'3.жеке-бардыгы болуп'!P346+'4.юрид-бардыгы болуп'!P346+'5.рез.эмес.-бардыгы болуп'!P178</f>
        <v>2941284.64</v>
      </c>
      <c r="Q346" s="21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11.121953410500241</v>
      </c>
      <c r="R346" s="22">
        <f>'3.жеке-бардыгы болуп'!R346+'4.юрид-бардыгы болуп'!R346+'5.рез.эмес.-бардыгы болуп'!R178</f>
        <v>29720.62</v>
      </c>
      <c r="S346" s="21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13.995242972723956</v>
      </c>
    </row>
    <row r="347" spans="1:19" ht="14.25" customHeight="1" x14ac:dyDescent="0.2">
      <c r="A347" s="19" t="s">
        <v>12</v>
      </c>
      <c r="B347" s="20">
        <f>'3.жеке-бардыгы болуп'!B347+'4.юрид-бардыгы болуп'!B347+'5.рез.эмес.-бардыгы болуп'!B179</f>
        <v>303117351.52000004</v>
      </c>
      <c r="C347" s="21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1.2568579911257969</v>
      </c>
      <c r="D347" s="22">
        <f>'3.жеке-бардыгы болуп'!D347+'4.юрид-бардыгы болуп'!D347+'5.рез.эмес.-бардыгы болуп'!D179</f>
        <v>292416531.74000001</v>
      </c>
      <c r="E347" s="21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0.94473821247299139</v>
      </c>
      <c r="F347" s="22">
        <f t="shared" si="32"/>
        <v>10700819.780000001</v>
      </c>
      <c r="G347" s="21">
        <f t="shared" si="33"/>
        <v>9.7860160404645136</v>
      </c>
      <c r="H347" s="22">
        <f>'3.жеке-бардыгы болуп'!H347+'4.юрид-бардыгы болуп'!H347+'5.рез.эмес.-бардыгы болуп'!H179</f>
        <v>1041148.1000000001</v>
      </c>
      <c r="I347" s="21">
        <f>('3.жеке-бардыгы болуп'!H347*'3.жеке-бардыгы болуп'!I347+'4.юрид-бардыгы болуп'!H347*'4.юрид-бардыгы болуп'!I347+'5.рез.эмес.-бардыгы болуп'!H179*'5.рез.эмес.-бардыгы болуп'!I179)/('3.жеке-бардыгы болуп'!H347+'4.юрид-бардыгы болуп'!H347+'5.рез.эмес.-бардыгы болуп'!H179)</f>
        <v>0.9273611854067626</v>
      </c>
      <c r="J347" s="22">
        <f>'3.жеке-бардыгы болуп'!J347+'4.юрид-бардыгы болуп'!J347+'5.рез.эмес.-бардыгы болуп'!J179</f>
        <v>933141.85</v>
      </c>
      <c r="K347" s="21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4.8648588223751821</v>
      </c>
      <c r="L347" s="22">
        <f>'3.жеке-бардыгы болуп'!L347+'4.юрид-бардыгы болуп'!L347+'5.рез.эмес.-бардыгы болуп'!L179</f>
        <v>1270205.9200000002</v>
      </c>
      <c r="M347" s="21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7.2138782395219803</v>
      </c>
      <c r="N347" s="22">
        <f>'3.жеке-бардыгы болуп'!N347+'4.юрид-бардыгы болуп'!N347+'5.рез.эмес.-бардыгы болуп'!N179</f>
        <v>4689054.07</v>
      </c>
      <c r="O347" s="21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12.238756183675235</v>
      </c>
      <c r="P347" s="22">
        <f>'3.жеке-бардыгы болуп'!P347+'4.юрид-бардыгы болуп'!P347+'5.рез.эмес.-бардыгы болуп'!P179</f>
        <v>2710749.86</v>
      </c>
      <c r="Q347" s="21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11.766664655956095</v>
      </c>
      <c r="R347" s="22">
        <f>'3.жеке-бардыгы болуп'!R347+'4.юрид-бардыгы болуп'!R347+'5.рез.эмес.-бардыгы болуп'!R179</f>
        <v>56519.979999999996</v>
      </c>
      <c r="S347" s="21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13.543624854432016</v>
      </c>
    </row>
    <row r="348" spans="1:19" ht="14.25" customHeight="1" x14ac:dyDescent="0.2">
      <c r="A348" s="19" t="s">
        <v>13</v>
      </c>
      <c r="B348" s="20">
        <f>'3.жеке-бардыгы болуп'!B348+'4.юрид-бардыгы болуп'!B348+'5.рез.эмес.-бардыгы болуп'!B180</f>
        <v>371252478.37999994</v>
      </c>
      <c r="C348" s="21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1.2493874566572791</v>
      </c>
      <c r="D348" s="22">
        <f>'3.жеке-бардыгы болуп'!D348+'4.юрид-бардыгы болуп'!D348+'5.рез.эмес.-бардыгы болуп'!D180</f>
        <v>357709395.74000001</v>
      </c>
      <c r="E348" s="21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0.97093068246812742</v>
      </c>
      <c r="F348" s="22">
        <f t="shared" si="32"/>
        <v>13543082.640000001</v>
      </c>
      <c r="G348" s="21">
        <f t="shared" si="33"/>
        <v>8.6041830436471454</v>
      </c>
      <c r="H348" s="22">
        <f>'3.жеке-бардыгы болуп'!H348+'4.юрид-бардыгы болуп'!H348+'5.рез.эмес.-бардыгы болуп'!H180</f>
        <v>1463007.7</v>
      </c>
      <c r="I348" s="21">
        <f>('3.жеке-бардыгы болуп'!H348*'3.жеке-бардыгы болуп'!I348+'4.юрид-бардыгы болуп'!H348*'4.юрид-бардыгы болуп'!I348+'5.рез.эмес.-бардыгы болуп'!H180*'5.рез.эмес.-бардыгы болуп'!I180)/('3.жеке-бардыгы болуп'!H348+'4.юрид-бардыгы болуп'!H348+'5.рез.эмес.-бардыгы болуп'!H180)</f>
        <v>1.0637850625119751</v>
      </c>
      <c r="J348" s="22">
        <f>'3.жеке-бардыгы болуп'!J348+'4.юрид-бардыгы болуп'!J348+'5.рез.эмес.-бардыгы болуп'!J180</f>
        <v>1514943.1099999999</v>
      </c>
      <c r="K348" s="21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4.0383121143737215</v>
      </c>
      <c r="L348" s="22">
        <f>'3.жеке-бардыгы болуп'!L348+'4.юрид-бардыгы болуп'!L348+'5.рез.эмес.-бардыгы болуп'!L180</f>
        <v>1633802.61</v>
      </c>
      <c r="M348" s="21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5.2380547808648643</v>
      </c>
      <c r="N348" s="22">
        <f>'3.жеке-бардыгы болуп'!N348+'4.юрид-бардыгы болуп'!N348+'5.рез.эмес.-бардыгы болуп'!N180</f>
        <v>5737603.1999999993</v>
      </c>
      <c r="O348" s="21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11.350372306227097</v>
      </c>
      <c r="P348" s="22">
        <f>'3.жеке-бардыгы болуп'!P348+'4.юрид-бардыгы болуп'!P348+'5.рез.эмес.-бардыгы болуп'!P180</f>
        <v>3162543.8099999996</v>
      </c>
      <c r="Q348" s="21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10.98764689340385</v>
      </c>
      <c r="R348" s="22">
        <f>'3.жеке-бардыгы болуп'!R348+'4.юрид-бардыгы болуп'!R348+'5.рез.эмес.-бардыгы болуп'!R180</f>
        <v>31182.21</v>
      </c>
      <c r="S348" s="21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13.540683986157482</v>
      </c>
    </row>
    <row r="349" spans="1:19" ht="14.25" customHeight="1" x14ac:dyDescent="0.2">
      <c r="A349" s="19" t="s">
        <v>14</v>
      </c>
      <c r="B349" s="20">
        <f>'3.жеке-бардыгы болуп'!B349+'4.юрид-бардыгы болуп'!B349+'5.рез.эмес.-бардыгы болуп'!B181</f>
        <v>396334298.16999996</v>
      </c>
      <c r="C349" s="21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1.084334913370689</v>
      </c>
      <c r="D349" s="22">
        <f>'3.жеке-бардыгы болуп'!D349+'4.юрид-бардыгы болуп'!D349+'5.рез.эмес.-бардыгы болуп'!D181</f>
        <v>383270661.63999999</v>
      </c>
      <c r="E349" s="21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0.80699400416126177</v>
      </c>
      <c r="F349" s="22">
        <f t="shared" si="32"/>
        <v>13063636.529999999</v>
      </c>
      <c r="G349" s="21">
        <f t="shared" si="33"/>
        <v>9.2211682926851974</v>
      </c>
      <c r="H349" s="22">
        <f>'3.жеке-бардыгы болуп'!H349+'4.юрид-бардыгы болуп'!H349+'5.рез.эмес.-бардыгы болуп'!H181</f>
        <v>795361.40999999992</v>
      </c>
      <c r="I349" s="21">
        <f>('3.жеке-бардыгы болуп'!H349*'3.жеке-бардыгы болуп'!I349+'4.юрид-бардыгы болуп'!H349*'4.юрид-бардыгы болуп'!I349+'5.рез.эмес.-бардыгы болуп'!H181*'5.рез.эмес.-бардыгы болуп'!I181)/('3.жеке-бардыгы болуп'!H349+'4.юрид-бардыгы болуп'!H349+'5.рез.эмес.-бардыгы болуп'!H181)</f>
        <v>1.9453700017957882</v>
      </c>
      <c r="J349" s="22">
        <f>'3.жеке-бардыгы болуп'!J349+'4.юрид-бардыгы болуп'!J349+'5.рез.эмес.-бардыгы болуп'!J181</f>
        <v>1252334.02</v>
      </c>
      <c r="K349" s="21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5.1351670740366853</v>
      </c>
      <c r="L349" s="22">
        <f>'3.жеке-бардыгы болуп'!L349+'4.юрид-бардыгы болуп'!L349+'5.рез.эмес.-бардыгы болуп'!L181</f>
        <v>1560206.78</v>
      </c>
      <c r="M349" s="21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7.4657043078610412</v>
      </c>
      <c r="N349" s="22">
        <f>'3.жеке-бардыгы болуп'!N349+'4.юрид-бардыгы болуп'!N349+'5.рез.эмес.-бардыгы болуп'!N181</f>
        <v>4497518.79</v>
      </c>
      <c r="O349" s="21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10.674817386254903</v>
      </c>
      <c r="P349" s="22">
        <f>'3.жеке-бардыгы болуп'!P349+'4.юрид-бардыгы болуп'!P349+'5.рез.эмес.-бардыгы болуп'!P181</f>
        <v>4923717.75</v>
      </c>
      <c r="Q349" s="21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10.622909656630895</v>
      </c>
      <c r="R349" s="22">
        <f>'3.жеке-бардыгы болуп'!R349+'4.юрид-бардыгы болуп'!R349+'5.рез.эмес.-бардыгы болуп'!R181</f>
        <v>34497.78</v>
      </c>
      <c r="S349" s="21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15.112022243170472</v>
      </c>
    </row>
    <row r="350" spans="1:19" ht="14.25" customHeight="1" x14ac:dyDescent="0.2">
      <c r="A350" s="19" t="s">
        <v>15</v>
      </c>
      <c r="B350" s="20">
        <f>'3.жеке-бардыгы болуп'!B350+'4.юрид-бардыгы болуп'!B350+'5.рез.эмес.-бардыгы болуп'!B182</f>
        <v>385075028.4000001</v>
      </c>
      <c r="C350" s="21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1.3409165953956181</v>
      </c>
      <c r="D350" s="22">
        <f>'3.жеке-бардыгы болуп'!D350+'4.юрид-бардыгы болуп'!D350+'5.рез.эмес.-бардыгы болуп'!D182</f>
        <v>373855465.13</v>
      </c>
      <c r="E350" s="21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1.1076785147540926</v>
      </c>
      <c r="F350" s="22">
        <f t="shared" si="32"/>
        <v>11183203.27</v>
      </c>
      <c r="G350" s="21">
        <f t="shared" si="33"/>
        <v>9.124368541152359</v>
      </c>
      <c r="H350" s="22">
        <f>'3.жеке-бардыгы болуп'!H350+'4.юрид-бардыгы болуп'!H350+'5.рез.эмес.-бардыгы болуп'!H182</f>
        <v>1196849.1099999999</v>
      </c>
      <c r="I350" s="21">
        <f>('3.жеке-бардыгы болуп'!H350*'3.жеке-бардыгы болуп'!I350+'4.юрид-бардыгы болуп'!H350*'4.юрид-бардыгы болуп'!I350+'5.рез.эмес.-бардыгы болуп'!H182*'5.рез.эмес.-бардыгы болуп'!I182)/('3.жеке-бардыгы болуп'!H350+'4.юрид-бардыгы болуп'!H350+'5.рез.эмес.-бардыгы болуп'!H182)</f>
        <v>1.250277832850625</v>
      </c>
      <c r="J350" s="22">
        <f>'3.жеке-бардыгы болуп'!J350+'4.юрид-бардыгы болуп'!J350+'5.рез.эмес.-бардыгы болуп'!J182</f>
        <v>963256.31000000017</v>
      </c>
      <c r="K350" s="21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5.1715111944607948</v>
      </c>
      <c r="L350" s="22">
        <f>'3.жеке-бардыгы болуп'!L350+'4.юрид-бардыгы болуп'!L350+'5.рез.эмес.-бардыгы болуп'!L182</f>
        <v>1007265.6300000001</v>
      </c>
      <c r="M350" s="21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7.0577232979745368</v>
      </c>
      <c r="N350" s="22">
        <f>'3.жеке-бардыгы болуп'!N350+'4.юрид-бардыгы болуп'!N350+'5.рез.эмес.-бардыгы болуп'!N182</f>
        <v>4500679.5200000005</v>
      </c>
      <c r="O350" s="21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10.159098928421386</v>
      </c>
      <c r="P350" s="22">
        <f>'3.жеке-бардыгы болуп'!P350+'4.юрид-бардыгы болуп'!P350+'5.рез.эмес.-бардыгы болуп'!P182</f>
        <v>3455119.6100000003</v>
      </c>
      <c r="Q350" s="21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12.114890945642278</v>
      </c>
      <c r="R350" s="22">
        <f>'3.жеке-бардыгы болуп'!R350+'4.юрид-бардыгы болуп'!R350+'5.рез.эмес.-бардыгы болуп'!R182</f>
        <v>60033.09</v>
      </c>
      <c r="S350" s="21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14.51758575312383</v>
      </c>
    </row>
    <row r="351" spans="1:19" ht="14.25" customHeight="1" x14ac:dyDescent="0.2">
      <c r="A351" s="19" t="s">
        <v>16</v>
      </c>
      <c r="B351" s="20">
        <f>'3.жеке-бардыгы болуп'!B351+'4.юрид-бардыгы болуп'!B351+'5.рез.эмес.-бардыгы болуп'!B183</f>
        <v>461533976.40000004</v>
      </c>
      <c r="C351" s="21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1.3832189852775068</v>
      </c>
      <c r="D351" s="22">
        <f>'3.жеке-бардыгы болуп'!D351+'4.юрид-бардыгы болуп'!D351+'5.рез.эмес.-бардыгы болуп'!D183</f>
        <v>447761425.87000006</v>
      </c>
      <c r="E351" s="21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1.1601340346727824</v>
      </c>
      <c r="F351" s="22">
        <f t="shared" si="32"/>
        <v>13772550.529999999</v>
      </c>
      <c r="G351" s="21">
        <f t="shared" si="33"/>
        <v>8.6359667864438698</v>
      </c>
      <c r="H351" s="22">
        <f>'3.жеке-бардыгы болуп'!H351+'4.юрид-бардыгы болуп'!H351+'5.рез.эмес.-бардыгы болуп'!H183</f>
        <v>1372870.85</v>
      </c>
      <c r="I351" s="21">
        <f>('3.жеке-бардыгы болуп'!H351*'3.жеке-бардыгы болуп'!I351+'4.юрид-бардыгы болуп'!H351*'4.юрид-бардыгы болуп'!I351+'5.рез.эмес.-бардыгы болуп'!H183*'5.рез.эмес.-бардыгы болуп'!I183)/('3.жеке-бардыгы болуп'!H351+'4.юрид-бардыгы болуп'!H351+'5.рез.эмес.-бардыгы болуп'!H183)</f>
        <v>1.1838020711853559</v>
      </c>
      <c r="J351" s="22">
        <f>'3.жеке-бардыгы болуп'!J351+'4.юрид-бардыгы болуп'!J351+'5.рез.эмес.-бардыгы болуп'!J183</f>
        <v>1680186.7700000003</v>
      </c>
      <c r="K351" s="21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3.7481243178697303</v>
      </c>
      <c r="L351" s="22">
        <f>'3.жеке-бардыгы болуп'!L351+'4.юрид-бардыгы болуп'!L351+'5.рез.эмес.-бардыгы болуп'!L183</f>
        <v>1699618.62</v>
      </c>
      <c r="M351" s="21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7.5536731240329686</v>
      </c>
      <c r="N351" s="22">
        <f>'3.жеке-бардыгы болуп'!N351+'4.юрид-бардыгы болуп'!N351+'5.рез.эмес.-бардыгы болуп'!N183</f>
        <v>4767163.62</v>
      </c>
      <c r="O351" s="21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10.359413667827889</v>
      </c>
      <c r="P351" s="22">
        <f>'3.жеке-бардыгы болуп'!P351+'4.юрид-бардыгы болуп'!P351+'5.рез.эмес.-бардыгы болуп'!P183</f>
        <v>4215192.17</v>
      </c>
      <c r="Q351" s="21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11.501723776047918</v>
      </c>
      <c r="R351" s="22">
        <f>'3.жеке-бардыгы болуп'!R351+'4.юрид-бардыгы болуп'!R351+'5.рез.эмес.-бардыгы болуп'!R183</f>
        <v>37518.5</v>
      </c>
      <c r="S351" s="21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8.2938614203659498</v>
      </c>
    </row>
    <row r="352" spans="1:19" ht="14.25" customHeight="1" x14ac:dyDescent="0.2">
      <c r="A352" s="19" t="s">
        <v>17</v>
      </c>
      <c r="B352" s="20">
        <f>'3.жеке-бардыгы болуп'!B352+'4.юрид-бардыгы болуп'!B352+'5.рез.эмес.-бардыгы болуп'!B184</f>
        <v>443447745.53000009</v>
      </c>
      <c r="C352" s="21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1.3755772157024795</v>
      </c>
      <c r="D352" s="22">
        <f>'3.жеке-бардыгы болуп'!D352+'4.юрид-бардыгы болуп'!D352+'5.рез.эмес.-бардыгы болуп'!D184</f>
        <v>431258672.68000007</v>
      </c>
      <c r="E352" s="21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1.1743188893694001</v>
      </c>
      <c r="F352" s="22">
        <f t="shared" si="32"/>
        <v>12189072.850000001</v>
      </c>
      <c r="G352" s="21">
        <f t="shared" si="33"/>
        <v>8.4962499484281864</v>
      </c>
      <c r="H352" s="22">
        <f>'3.жеке-бардыгы болуп'!H352+'4.юрид-бардыгы болуп'!H352+'5.рез.эмес.-бардыгы болуп'!H184</f>
        <v>1437600.1099999999</v>
      </c>
      <c r="I352" s="21">
        <f>('3.жеке-бардыгы болуп'!H352*'3.жеке-бардыгы болуп'!I352+'4.юрид-бардыгы болуп'!H352*'4.юрид-бардыгы болуп'!I352+'5.рез.эмес.-бардыгы болуп'!H184*'5.рез.эмес.-бардыгы болуп'!I184)/('3.жеке-бардыгы болуп'!H352+'4.юрид-бардыгы болуп'!H352+'5.рез.эмес.-бардыгы болуп'!H184)</f>
        <v>1.0288867615626436</v>
      </c>
      <c r="J352" s="22">
        <f>'3.жеке-бардыгы болуп'!J352+'4.юрид-бардыгы болуп'!J352+'5.рез.эмес.-бардыгы болуп'!J184</f>
        <v>1039119.52</v>
      </c>
      <c r="K352" s="21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4.6086206661770719</v>
      </c>
      <c r="L352" s="22">
        <f>'3.жеке-бардыгы болуп'!L352+'4.юрид-бардыгы болуп'!L352+'5.рез.эмес.-бардыгы болуп'!L184</f>
        <v>1180518.8900000001</v>
      </c>
      <c r="M352" s="21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5.5585045439637133</v>
      </c>
      <c r="N352" s="22">
        <f>'3.жеке-бардыгы болуп'!N352+'4.юрид-бардыгы болуп'!N352+'5.рез.эмес.-бардыгы болуп'!N184</f>
        <v>5460875.2699999996</v>
      </c>
      <c r="O352" s="21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10.086545756446116</v>
      </c>
      <c r="P352" s="22">
        <f>'3.жеке-бардыгы болуп'!P352+'4.юрид-бардыгы болуп'!P352+'5.рез.эмес.-бардыгы болуп'!P184</f>
        <v>3048551.3500000006</v>
      </c>
      <c r="Q352" s="21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11.59535807054715</v>
      </c>
      <c r="R352" s="22">
        <f>'3.жеке-бардыгы болуп'!R352+'4.юрид-бардыгы болуп'!R352+'5.рез.эмес.-бардыгы болуп'!R184</f>
        <v>22407.71</v>
      </c>
      <c r="S352" s="21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13.434740185409376</v>
      </c>
    </row>
    <row r="353" spans="1:19" ht="14.25" customHeight="1" x14ac:dyDescent="0.2">
      <c r="A353" s="19" t="s">
        <v>18</v>
      </c>
      <c r="B353" s="20">
        <f>'3.жеке-бардыгы болуп'!B353+'4.юрид-бардыгы болуп'!B353+'5.рез.эмес.-бардыгы болуп'!B185</f>
        <v>471814327.05000001</v>
      </c>
      <c r="C353" s="21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1.4145635876637361</v>
      </c>
      <c r="D353" s="22">
        <f>'3.жеке-бардыгы болуп'!D353+'4.юрид-бардыгы болуп'!D353+'5.рез.эмес.-бардыгы болуп'!D185</f>
        <v>453263310.31</v>
      </c>
      <c r="E353" s="21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1.1680642790458804</v>
      </c>
      <c r="F353" s="22">
        <f t="shared" si="32"/>
        <v>18546016.740000002</v>
      </c>
      <c r="G353" s="21">
        <f t="shared" si="33"/>
        <v>7.4355958662744079</v>
      </c>
      <c r="H353" s="22">
        <f>'3.жеке-бардыгы болуп'!H353+'4.юрид-бардыгы болуп'!H353+'5.рез.эмес.-бардыгы болуп'!H185</f>
        <v>1486625.05</v>
      </c>
      <c r="I353" s="21">
        <f>('3.жеке-бардыгы болуп'!H353*'3.жеке-бардыгы болуп'!I353+'4.юрид-бардыгы болуп'!H353*'4.юрид-бардыгы болуп'!I353+'5.рез.эмес.-бардыгы болуп'!H185*'5.рез.эмес.-бардыгы болуп'!I185)/('3.жеке-бардыгы болуп'!H353+'4.юрид-бардыгы болуп'!H353+'5.рез.эмес.-бардыгы болуп'!H185)</f>
        <v>0.95474352493925629</v>
      </c>
      <c r="J353" s="22">
        <f>'3.жеке-бардыгы болуп'!J353+'4.юрид-бардыгы болуп'!J353+'5.рез.эмес.-бардыгы болуп'!J185</f>
        <v>1368028.4</v>
      </c>
      <c r="K353" s="21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3.934300636448774</v>
      </c>
      <c r="L353" s="22">
        <f>'3.жеке-бардыгы болуп'!L353+'4.юрид-бардыгы болуп'!L353+'5.рез.эмес.-бардыгы болуп'!L185</f>
        <v>1406157</v>
      </c>
      <c r="M353" s="21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6.0128670673331657</v>
      </c>
      <c r="N353" s="22">
        <f>'3.жеке-бардыгы болуп'!N353+'4.юрид-бардыгы болуп'!N353+'5.рез.эмес.-бардыгы болуп'!N185</f>
        <v>9928977.7400000002</v>
      </c>
      <c r="O353" s="21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7.3491507066466726</v>
      </c>
      <c r="P353" s="22">
        <f>'3.жеке-бардыгы болуп'!P353+'4.юрид-бардыгы болуп'!P353+'5.рез.эмес.-бардыгы болуп'!P185</f>
        <v>4321365.59</v>
      </c>
      <c r="Q353" s="21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11.387463175384779</v>
      </c>
      <c r="R353" s="22">
        <f>'3.жеке-бардыгы болуп'!R353+'4.юрид-бардыгы болуп'!R353+'5.рез.эмес.-бардыгы болуп'!R185</f>
        <v>34862.959999999999</v>
      </c>
      <c r="S353" s="21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13.34150479477359</v>
      </c>
    </row>
    <row r="354" spans="1:19" ht="14.25" customHeight="1" x14ac:dyDescent="0.2">
      <c r="A354" s="19" t="s">
        <v>19</v>
      </c>
      <c r="B354" s="20">
        <f>'3.жеке-бардыгы болуп'!B354+'4.юрид-бардыгы болуп'!B354+'5.рез.эмес.-бардыгы болуп'!B186</f>
        <v>481774059.85000002</v>
      </c>
      <c r="C354" s="21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1.3997046531852617</v>
      </c>
      <c r="D354" s="22">
        <f>'3.жеке-бардыгы болуп'!D354+'4.юрид-бардыгы болуп'!D354+'5.рез.эмес.-бардыгы болуп'!D186</f>
        <v>465895902.91000003</v>
      </c>
      <c r="E354" s="21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1.2034181170623164</v>
      </c>
      <c r="F354" s="22">
        <f t="shared" si="32"/>
        <v>15878156.940000001</v>
      </c>
      <c r="G354" s="21">
        <f t="shared" si="33"/>
        <v>7.1591321057316621</v>
      </c>
      <c r="H354" s="22">
        <f>'3.жеке-бардыгы болуп'!H354+'4.юрид-бардыгы болуп'!H354+'5.рез.эмес.-бардыгы болуп'!H186</f>
        <v>1258856.77</v>
      </c>
      <c r="I354" s="21">
        <f>('3.жеке-бардыгы болуп'!H354*'3.жеке-бардыгы болуп'!I354+'4.юрид-бардыгы болуп'!H354*'4.юрид-бардыгы болуп'!I354+'5.рез.эмес.-бардыгы болуп'!H186*'5.рез.эмес.-бардыгы болуп'!I186)/('3.жеке-бардыгы болуп'!H354+'4.юрид-бардыгы болуп'!H354+'5.рез.эмес.-бардыгы болуп'!H186)</f>
        <v>1.2930416975872459</v>
      </c>
      <c r="J354" s="22">
        <f>'3.жеке-бардыгы болуп'!J354+'4.юрид-бардыгы болуп'!J354+'5.рез.эмес.-бардыгы болуп'!J186</f>
        <v>1197307.6600000001</v>
      </c>
      <c r="K354" s="21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4.6263969714350583</v>
      </c>
      <c r="L354" s="22">
        <f>'3.жеке-бардыгы болуп'!L354+'4.юрид-бардыгы болуп'!L354+'5.рез.эмес.-бардыгы болуп'!L186</f>
        <v>2114796.62</v>
      </c>
      <c r="M354" s="21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5.495489721418223</v>
      </c>
      <c r="N354" s="22">
        <f>'3.жеке-бардыгы болуп'!N354+'4.юрид-бардыгы болуп'!N354+'5.рез.эмес.-бардыгы болуп'!N186</f>
        <v>7525739.8599999994</v>
      </c>
      <c r="O354" s="21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7.6113051220322214</v>
      </c>
      <c r="P354" s="22">
        <f>'3.жеке-бардыгы болуп'!P354+'4.юрид-бардыгы болуп'!P354+'5.рез.эмес.-бардыгы болуп'!P186</f>
        <v>3758412.98</v>
      </c>
      <c r="Q354" s="21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9.9262415693604691</v>
      </c>
      <c r="R354" s="22">
        <f>'3.жеке-бардыгы болуп'!R354+'4.юрид-бардыгы болуп'!R354+'5.рез.эмес.-бардыгы болуп'!R186</f>
        <v>23043.050000000003</v>
      </c>
      <c r="S354" s="21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12.905744400155394</v>
      </c>
    </row>
    <row r="355" spans="1:19" ht="14.25" customHeight="1" x14ac:dyDescent="0.2">
      <c r="A355" s="19" t="s">
        <v>20</v>
      </c>
      <c r="B355" s="20">
        <f>'3.жеке-бардыгы болуп'!B355+'4.юрид-бардыгы болуп'!B355+'5.рез.эмес.-бардыгы болуп'!B187</f>
        <v>464328238.61999989</v>
      </c>
      <c r="C355" s="21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1.4171309242176213</v>
      </c>
      <c r="D355" s="22">
        <f>'3.жеке-бардыгы болуп'!D355+'4.юрид-бардыгы болуп'!D355+'5.рез.эмес.-бардыгы болуп'!D187</f>
        <v>450980844.08999997</v>
      </c>
      <c r="E355" s="21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1.2162233461999128</v>
      </c>
      <c r="F355" s="22">
        <f t="shared" si="32"/>
        <v>13347394.529999999</v>
      </c>
      <c r="G355" s="21">
        <f t="shared" si="33"/>
        <v>8.2053822877969509</v>
      </c>
      <c r="H355" s="22">
        <f>'3.жеке-бардыгы болуп'!H355+'4.юрид-бардыгы болуп'!H355+'5.рез.эмес.-бардыгы болуп'!H187</f>
        <v>1633458.0799999998</v>
      </c>
      <c r="I355" s="21">
        <f>('3.жеке-бардыгы болуп'!H355*'3.жеке-бардыгы болуп'!I355+'4.юрид-бардыгы болуп'!H355*'4.юрид-бардыгы болуп'!I355+'5.рез.эмес.-бардыгы болуп'!H187*'5.рез.эмес.-бардыгы болуп'!I187)/('3.жеке-бардыгы болуп'!H355+'4.юрид-бардыгы болуп'!H355+'5.рез.эмес.-бардыгы болуп'!H187)</f>
        <v>2.137261182974465</v>
      </c>
      <c r="J355" s="22">
        <f>'3.жеке-бардыгы болуп'!J355+'4.юрид-бардыгы болуп'!J355+'5.рез.эмес.-бардыгы болуп'!J187</f>
        <v>1023752.4000000001</v>
      </c>
      <c r="K355" s="21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4.5878100176370777</v>
      </c>
      <c r="L355" s="22">
        <f>'3.жеке-бардыгы болуп'!L355+'4.юрид-бардыгы болуп'!L355+'5.рез.эмес.-бардыгы болуп'!L187</f>
        <v>1943457.8699999999</v>
      </c>
      <c r="M355" s="21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5.862636658236382</v>
      </c>
      <c r="N355" s="22">
        <f>'3.жеке-бардыгы болуп'!N355+'4.юрид-бардыгы болуп'!N355+'5.рез.эмес.-бардыгы болуп'!N187</f>
        <v>5270034.0600000005</v>
      </c>
      <c r="O355" s="21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10.01080966159825</v>
      </c>
      <c r="P355" s="22">
        <f>'3.жеке-бардыгы болуп'!P355+'4.юрид-бардыгы болуп'!P355+'5.рез.эмес.-бардыгы болуп'!P187</f>
        <v>3440982.09</v>
      </c>
      <c r="Q355" s="21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10.679930240409952</v>
      </c>
      <c r="R355" s="22">
        <f>'3.жеке-бардыгы болуп'!R355+'4.юрид-бардыгы болуп'!R355+'5.рез.эмес.-бардыгы болуп'!R187</f>
        <v>35710.03</v>
      </c>
      <c r="S355" s="21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12.098076733623556</v>
      </c>
    </row>
    <row r="356" spans="1:19" ht="14.25" customHeight="1" thickBot="1" x14ac:dyDescent="0.25">
      <c r="A356" s="25" t="s">
        <v>21</v>
      </c>
      <c r="B356" s="26">
        <f>'3.жеке-бардыгы болуп'!B356+'4.юрид-бардыгы болуп'!B356+'5.рез.эмес.-бардыгы болуп'!B188</f>
        <v>589096975.71999991</v>
      </c>
      <c r="C356" s="27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1.4191661971457232</v>
      </c>
      <c r="D356" s="28">
        <f>'3.жеке-бардыгы болуп'!D356+'4.юрид-бардыгы болуп'!D356+'5.рез.эмес.-бардыгы болуп'!D188</f>
        <v>563722181.39999998</v>
      </c>
      <c r="E356" s="27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1.1888194076652288</v>
      </c>
      <c r="F356" s="28">
        <f t="shared" ref="F356:F367" si="34">H356+J356+L356+N356+P356+R356</f>
        <v>25357394.32</v>
      </c>
      <c r="G356" s="27">
        <f t="shared" ref="G356:G367" si="35">(H356*I356+J356*K356+L356*M356+N356*O356+P356*Q356+R356*S356)/(H356+J356+L356+N356+P356+R356)</f>
        <v>6.5382524288836317</v>
      </c>
      <c r="H356" s="28">
        <f>'3.жеке-бардыгы болуп'!H356+'4.юрид-бардыгы болуп'!H356+'5.рез.эмес.-бардыгы болуп'!H188</f>
        <v>4319800.17</v>
      </c>
      <c r="I356" s="27">
        <f>('3.жеке-бардыгы болуп'!H356*'3.жеке-бардыгы болуп'!I356+'4.юрид-бардыгы болуп'!H356*'4.юрид-бардыгы болуп'!I356+'5.рез.эмес.-бардыгы болуп'!H188*'5.рез.эмес.-бардыгы болуп'!I188)/('3.жеке-бардыгы болуп'!H356+'4.юрид-бардыгы болуп'!H356+'5.рез.эмес.-бардыгы болуп'!H188)</f>
        <v>0.7861183779943226</v>
      </c>
      <c r="J356" s="28">
        <f>'3.жеке-бардыгы болуп'!J356+'4.юрид-бардыгы болуп'!J356+'5.рез.эмес.-бардыгы болуп'!J188</f>
        <v>2542697.6500000004</v>
      </c>
      <c r="K356" s="27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3.911171999864</v>
      </c>
      <c r="L356" s="28">
        <f>'3.жеке-бардыгы болуп'!L356+'4.юрид-бардыгы болуп'!L356+'5.рез.эмес.-бардыгы болуп'!L188</f>
        <v>2383249.66</v>
      </c>
      <c r="M356" s="27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5.5819965911586467</v>
      </c>
      <c r="N356" s="28">
        <f>'3.жеке-бардыгы болуп'!N356+'4.юрид-бардыгы болуп'!N356+'5.рез.эмес.-бардыгы болуп'!N188</f>
        <v>7122758.2899999991</v>
      </c>
      <c r="O356" s="27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10.474237784952273</v>
      </c>
      <c r="P356" s="28">
        <f>'3.жеке-бардыгы болуп'!P356+'4.юрид-бардыгы болуп'!P356+'5.рез.эмес.-бардыгы болуп'!P188</f>
        <v>8957884.2699999996</v>
      </c>
      <c r="Q356" s="27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7.1686002753973925</v>
      </c>
      <c r="R356" s="28">
        <f>'3.жеке-бардыгы болуп'!R356+'4.юрид-бардыгы болуп'!R356+'5.рез.эмес.-бардыгы болуп'!R188</f>
        <v>31004.280000000002</v>
      </c>
      <c r="S356" s="27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10.579046186526492</v>
      </c>
    </row>
    <row r="357" spans="1:19" ht="14.25" customHeight="1" x14ac:dyDescent="0.2">
      <c r="A357" s="32" t="s">
        <v>77</v>
      </c>
      <c r="B357" s="20">
        <f>'3.жеке-бардыгы болуп'!B357+'4.юрид-бардыгы болуп'!B357+'5.рез.эмес.-бардыгы болуп'!B189</f>
        <v>501655876.13</v>
      </c>
      <c r="C357" s="21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1.6571777980829741</v>
      </c>
      <c r="D357" s="22">
        <f>'3.жеке-бардыгы болуп'!D357+'4.юрид-бардыгы болуп'!D357+'5.рез.эмес.-бардыгы болуп'!D189</f>
        <v>479239980.68000001</v>
      </c>
      <c r="E357" s="21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1.3119949632377133</v>
      </c>
      <c r="F357" s="22">
        <f t="shared" si="34"/>
        <v>22415895.449999996</v>
      </c>
      <c r="G357" s="21">
        <f t="shared" si="35"/>
        <v>9.0370041124634</v>
      </c>
      <c r="H357" s="22">
        <f>'3.жеке-бардыгы болуп'!H357+'4.юрид-бардыгы болуп'!H357+'5.рез.эмес.-бардыгы болуп'!H189</f>
        <v>2232517.19</v>
      </c>
      <c r="I357" s="21">
        <f>('3.жеке-бардыгы болуп'!H357*'3.жеке-бардыгы болуп'!I357+'4.юрид-бардыгы болуп'!H357*'4.юрид-бардыгы болуп'!I357+'5.рез.эмес.-бардыгы болуп'!H189*'5.рез.эмес.-бардыгы болуп'!I189)/('3.жеке-бардыгы болуп'!H357+'4.юрид-бардыгы болуп'!H357+'5.рез.эмес.-бардыгы болуп'!H189)</f>
        <v>0.70754579945697971</v>
      </c>
      <c r="J357" s="22">
        <f>'3.жеке-бардыгы болуп'!J357+'4.юрид-бардыгы болуп'!J357+'5.рез.эмес.-бардыгы болуп'!J189</f>
        <v>1438043.29</v>
      </c>
      <c r="K357" s="21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4.8275367718589308</v>
      </c>
      <c r="L357" s="22">
        <f>'3.жеке-бардыгы болуп'!L357+'4.юрид-бардыгы болуп'!L357+'5.рез.эмес.-бардыгы болуп'!L189</f>
        <v>1838513.71</v>
      </c>
      <c r="M357" s="21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7.2438224130512481</v>
      </c>
      <c r="N357" s="22">
        <f>'3.жеке-бардыгы болуп'!N357+'4.юрид-бардыгы болуп'!N357+'5.рез.эмес.-бардыгы болуп'!N189</f>
        <v>14458739.279999999</v>
      </c>
      <c r="O357" s="21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10.631829728815726</v>
      </c>
      <c r="P357" s="22">
        <f>'3.жеке-бардыгы болуп'!P357+'4.юрид-бардыгы болуп'!P357+'5.рез.эмес.-бардыгы болуп'!P189</f>
        <v>2379828.08</v>
      </c>
      <c r="Q357" s="21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11.085766541547789</v>
      </c>
      <c r="R357" s="22">
        <f>'3.жеке-бардыгы болуп'!R357+'4.юрид-бардыгы болуп'!R357+'5.рез.эмес.-бардыгы болуп'!R189</f>
        <v>68253.899999999994</v>
      </c>
      <c r="S357" s="21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9.1977880062531039</v>
      </c>
    </row>
    <row r="358" spans="1:19" ht="14.25" customHeight="1" x14ac:dyDescent="0.2">
      <c r="A358" s="19" t="s">
        <v>11</v>
      </c>
      <c r="B358" s="20">
        <f>'3.жеке-бардыгы болуп'!B358+'4.юрид-бардыгы болуп'!B358+'5.рез.эмес.-бардыгы болуп'!B190</f>
        <v>488042282.28000009</v>
      </c>
      <c r="C358" s="21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1.4563008418865562</v>
      </c>
      <c r="D358" s="22">
        <f>'3.жеке-бардыгы болуп'!D358+'4.юрид-бардыгы болуп'!D358+'5.рез.эмес.-бардыгы болуп'!D190</f>
        <v>472884944.51999998</v>
      </c>
      <c r="E358" s="21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1.2521965430733997</v>
      </c>
      <c r="F358" s="22">
        <f t="shared" si="34"/>
        <v>15157337.76</v>
      </c>
      <c r="G358" s="21">
        <f t="shared" si="35"/>
        <v>7.82403187413039</v>
      </c>
      <c r="H358" s="22">
        <f>'3.жеке-бардыгы болуп'!H358+'4.юрид-бардыгы болуп'!H358+'5.рез.эмес.-бардыгы болуп'!H190</f>
        <v>2266270.96</v>
      </c>
      <c r="I358" s="21">
        <f>('3.жеке-бардыгы болуп'!H358*'3.жеке-бардыгы болуп'!I358+'4.юрид-бардыгы болуп'!H358*'4.юрид-бардыгы болуп'!I358+'5.рез.эмес.-бардыгы болуп'!H190*'5.рез.эмес.-бардыгы болуп'!I190)/('3.жеке-бардыгы болуп'!H358+'4.юрид-бардыгы болуп'!H358+'5.рез.эмес.-бардыгы болуп'!H190)</f>
        <v>1.1867470432573508</v>
      </c>
      <c r="J358" s="22">
        <f>'3.жеке-бардыгы болуп'!J358+'4.юрид-бардыгы болуп'!J358+'5.рез.эмес.-бардыгы болуп'!J190</f>
        <v>1239464.73</v>
      </c>
      <c r="K358" s="21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5.2367570821478724</v>
      </c>
      <c r="L358" s="22">
        <f>'3.жеке-бардыгы болуп'!L358+'4.юрид-бардыгы болуп'!L358+'5.рез.эмес.-бардыгы болуп'!L190</f>
        <v>1914130.7399999998</v>
      </c>
      <c r="M358" s="21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6.1353269509166344</v>
      </c>
      <c r="N358" s="22">
        <f>'3.жеке-бардыгы болуп'!N358+'4.юрид-бардыгы болуп'!N358+'5.рез.эмес.-бардыгы болуп'!N190</f>
        <v>5124041.82</v>
      </c>
      <c r="O358" s="21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11.440510027921697</v>
      </c>
      <c r="P358" s="22">
        <f>'3.жеке-бардыгы болуп'!P358+'4.юрид-бардыгы болуп'!P358+'5.рез.эмес.-бардыгы болуп'!P190</f>
        <v>4570466.8499999996</v>
      </c>
      <c r="Q358" s="21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8.4453882094342294</v>
      </c>
      <c r="R358" s="22">
        <f>'3.жеке-бардыгы болуп'!R358+'4.юрид-бардыгы болуп'!R358+'5.рез.эмес.-бардыгы болуп'!R190</f>
        <v>42962.66</v>
      </c>
      <c r="S358" s="21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10.390211146144148</v>
      </c>
    </row>
    <row r="359" spans="1:19" ht="14.25" customHeight="1" x14ac:dyDescent="0.2">
      <c r="A359" s="19" t="s">
        <v>12</v>
      </c>
      <c r="B359" s="20">
        <f>'3.жеке-бардыгы болуп'!B359+'4.юрид-бардыгы болуп'!B359+'5.рез.эмес.-бардыгы болуп'!B191</f>
        <v>581196626.63999999</v>
      </c>
      <c r="C359" s="21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1.4277543581451126</v>
      </c>
      <c r="D359" s="22">
        <f>'3.жеке-бардыгы болуп'!D359+'4.юрид-бардыгы болуп'!D359+'5.рез.эмес.-бардыгы болуп'!D191</f>
        <v>559257148.44000006</v>
      </c>
      <c r="E359" s="21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1.2403012445058017</v>
      </c>
      <c r="F359" s="22">
        <f t="shared" si="34"/>
        <v>21777778.199999999</v>
      </c>
      <c r="G359" s="21">
        <f t="shared" si="35"/>
        <v>6.166351139327884</v>
      </c>
      <c r="H359" s="22">
        <f>'3.жеке-бардыгы болуп'!H359+'4.юрид-бардыгы болуп'!H359+'5.рез.эмес.-бардыгы болуп'!H191</f>
        <v>6296633.040000001</v>
      </c>
      <c r="I359" s="21">
        <f>('3.жеке-бардыгы болуп'!H359*'3.жеке-бардыгы болуп'!I359+'4.юрид-бардыгы болуп'!H359*'4.юрид-бардыгы болуп'!I359+'5.рез.эмес.-бардыгы болуп'!H191*'5.рез.эмес.-бардыгы болуп'!I191)/('3.жеке-бардыгы болуп'!H359+'4.юрид-бардыгы болуп'!H359+'5.рез.эмес.-бардыгы болуп'!H191)</f>
        <v>0.4625096655148262</v>
      </c>
      <c r="J359" s="22">
        <f>'3.жеке-бардыгы болуп'!J359+'4.юрид-бардыгы болуп'!J359+'5.рез.эмес.-бардыгы болуп'!J191</f>
        <v>2457642.33</v>
      </c>
      <c r="K359" s="21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3.6189090016609535</v>
      </c>
      <c r="L359" s="22">
        <f>'3.жеке-бардыгы болуп'!L359+'4.юрид-бардыгы болуп'!L359+'5.рез.эмес.-бардыгы болуп'!L191</f>
        <v>2769650.25</v>
      </c>
      <c r="M359" s="21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8.2004200739064217</v>
      </c>
      <c r="N359" s="22">
        <f>'3.жеке-бардыгы болуп'!N359+'4.юрид-бардыгы болуп'!N359+'5.рез.эмес.-бардыгы болуп'!N191</f>
        <v>5902366.7300000004</v>
      </c>
      <c r="O359" s="21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11.007287143237187</v>
      </c>
      <c r="P359" s="22">
        <f>'3.жеке-бардыгы болуп'!P359+'4.юрид-бардыгы болуп'!P359+'5.рез.эмес.-бардыгы болуп'!P191</f>
        <v>4300017.5199999996</v>
      </c>
      <c r="Q359" s="21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7.9502455657901807</v>
      </c>
      <c r="R359" s="22">
        <f>'3.жеке-бардыгы болуп'!R359+'4.юрид-бардыгы болуп'!R359+'5.рез.эмес.-бардыгы болуп'!R191</f>
        <v>51468.33</v>
      </c>
      <c r="S359" s="21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11.96179617057717</v>
      </c>
    </row>
    <row r="360" spans="1:19" ht="14.25" hidden="1" customHeight="1" x14ac:dyDescent="0.2">
      <c r="A360" s="19" t="s">
        <v>13</v>
      </c>
      <c r="B360" s="20">
        <f>'3.жеке-бардыгы болуп'!B360+'4.юрид-бардыгы болуп'!B360+'5.рез.эмес.-бардыгы болуп'!B192</f>
        <v>0</v>
      </c>
      <c r="C360" s="21" t="e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#DIV/0!</v>
      </c>
      <c r="D360" s="22">
        <f>'3.жеке-бардыгы болуп'!D360+'4.юрид-бардыгы болуп'!D360+'5.рез.эмес.-бардыгы болуп'!D192</f>
        <v>0</v>
      </c>
      <c r="E360" s="21" t="e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#DIV/0!</v>
      </c>
      <c r="F360" s="22">
        <f t="shared" si="34"/>
        <v>0</v>
      </c>
      <c r="G360" s="21" t="e">
        <f t="shared" si="35"/>
        <v>#DIV/0!</v>
      </c>
      <c r="H360" s="22">
        <f>'3.жеке-бардыгы болуп'!H360+'4.юрид-бардыгы болуп'!H360+'5.рез.эмес.-бардыгы болуп'!H192</f>
        <v>0</v>
      </c>
      <c r="I360" s="21" t="e">
        <f>('3.жеке-бардыгы болуп'!H360*'3.жеке-бардыгы болуп'!I360+'4.юрид-бардыгы болуп'!H360*'4.юрид-бардыгы болуп'!I360+'5.рез.эмес.-бардыгы болуп'!H192*'5.рез.эмес.-бардыгы болуп'!I192)/('3.жеке-бардыгы болуп'!H360+'4.юрид-бардыгы болуп'!H360+'5.рез.эмес.-бардыгы болуп'!H192)</f>
        <v>#DIV/0!</v>
      </c>
      <c r="J360" s="22">
        <f>'3.жеке-бардыгы болуп'!J360+'4.юрид-бардыгы болуп'!J360+'5.рез.эмес.-бардыгы болуп'!J192</f>
        <v>0</v>
      </c>
      <c r="K360" s="21" t="e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#DIV/0!</v>
      </c>
      <c r="L360" s="22">
        <f>'3.жеке-бардыгы болуп'!L360+'4.юрид-бардыгы болуп'!L360+'5.рез.эмес.-бардыгы болуп'!L192</f>
        <v>0</v>
      </c>
      <c r="M360" s="21" t="e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#DIV/0!</v>
      </c>
      <c r="N360" s="22">
        <f>'3.жеке-бардыгы болуп'!N360+'4.юрид-бардыгы болуп'!N360+'5.рез.эмес.-бардыгы болуп'!N192</f>
        <v>0</v>
      </c>
      <c r="O360" s="21" t="e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#DIV/0!</v>
      </c>
      <c r="P360" s="22">
        <f>'3.жеке-бардыгы болуп'!P360+'4.юрид-бардыгы болуп'!P360+'5.рез.эмес.-бардыгы болуп'!P192</f>
        <v>0</v>
      </c>
      <c r="Q360" s="21" t="e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#DIV/0!</v>
      </c>
      <c r="R360" s="22">
        <f>'3.жеке-бардыгы болуп'!R360+'4.юрид-бардыгы болуп'!R360+'5.рез.эмес.-бардыгы болуп'!R192</f>
        <v>0</v>
      </c>
      <c r="S360" s="21" t="e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#DIV/0!</v>
      </c>
    </row>
    <row r="361" spans="1:19" ht="14.25" hidden="1" customHeight="1" x14ac:dyDescent="0.2">
      <c r="A361" s="19" t="s">
        <v>14</v>
      </c>
      <c r="B361" s="20">
        <f>'3.жеке-бардыгы болуп'!B361+'4.юрид-бардыгы болуп'!B361+'5.рез.эмес.-бардыгы болуп'!B193</f>
        <v>0</v>
      </c>
      <c r="C361" s="21" t="e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#DIV/0!</v>
      </c>
      <c r="D361" s="22">
        <f>'3.жеке-бардыгы болуп'!D361+'4.юрид-бардыгы болуп'!D361+'5.рез.эмес.-бардыгы болуп'!D193</f>
        <v>0</v>
      </c>
      <c r="E361" s="21" t="e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#DIV/0!</v>
      </c>
      <c r="F361" s="22">
        <f t="shared" si="34"/>
        <v>0</v>
      </c>
      <c r="G361" s="21" t="e">
        <f t="shared" si="35"/>
        <v>#DIV/0!</v>
      </c>
      <c r="H361" s="22">
        <f>'3.жеке-бардыгы болуп'!H361+'4.юрид-бардыгы болуп'!H361+'5.рез.эмес.-бардыгы болуп'!H193</f>
        <v>0</v>
      </c>
      <c r="I361" s="21" t="e">
        <f>('3.жеке-бардыгы болуп'!H361*'3.жеке-бардыгы болуп'!I361+'4.юрид-бардыгы болуп'!H361*'4.юрид-бардыгы болуп'!I361+'5.рез.эмес.-бардыгы болуп'!H193*'5.рез.эмес.-бардыгы болуп'!I193)/('3.жеке-бардыгы болуп'!H361+'4.юрид-бардыгы болуп'!H361+'5.рез.эмес.-бардыгы болуп'!H193)</f>
        <v>#DIV/0!</v>
      </c>
      <c r="J361" s="22">
        <f>'3.жеке-бардыгы болуп'!J361+'4.юрид-бардыгы болуп'!J361+'5.рез.эмес.-бардыгы болуп'!J193</f>
        <v>0</v>
      </c>
      <c r="K361" s="21" t="e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#DIV/0!</v>
      </c>
      <c r="L361" s="22">
        <f>'3.жеке-бардыгы болуп'!L361+'4.юрид-бардыгы болуп'!L361+'5.рез.эмес.-бардыгы болуп'!L193</f>
        <v>0</v>
      </c>
      <c r="M361" s="21" t="e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#DIV/0!</v>
      </c>
      <c r="N361" s="22">
        <f>'3.жеке-бардыгы болуп'!N361+'4.юрид-бардыгы болуп'!N361+'5.рез.эмес.-бардыгы болуп'!N193</f>
        <v>0</v>
      </c>
      <c r="O361" s="21" t="e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#DIV/0!</v>
      </c>
      <c r="P361" s="22">
        <f>'3.жеке-бардыгы болуп'!P361+'4.юрид-бардыгы болуп'!P361+'5.рез.эмес.-бардыгы болуп'!P193</f>
        <v>0</v>
      </c>
      <c r="Q361" s="21" t="e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#DIV/0!</v>
      </c>
      <c r="R361" s="22">
        <f>'3.жеке-бардыгы болуп'!R361+'4.юрид-бардыгы болуп'!R361+'5.рез.эмес.-бардыгы болуп'!R193</f>
        <v>0</v>
      </c>
      <c r="S361" s="21" t="e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#DIV/0!</v>
      </c>
    </row>
    <row r="362" spans="1:19" ht="14.25" hidden="1" customHeight="1" x14ac:dyDescent="0.2">
      <c r="A362" s="19" t="s">
        <v>15</v>
      </c>
      <c r="B362" s="20">
        <f>'3.жеке-бардыгы болуп'!B362+'4.юрид-бардыгы болуп'!B362+'5.рез.эмес.-бардыгы болуп'!B194</f>
        <v>0</v>
      </c>
      <c r="C362" s="21" t="e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#DIV/0!</v>
      </c>
      <c r="D362" s="22">
        <f>'3.жеке-бардыгы болуп'!D362+'4.юрид-бардыгы болуп'!D362+'5.рез.эмес.-бардыгы болуп'!D194</f>
        <v>0</v>
      </c>
      <c r="E362" s="21" t="e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#DIV/0!</v>
      </c>
      <c r="F362" s="22">
        <f t="shared" si="34"/>
        <v>0</v>
      </c>
      <c r="G362" s="21" t="e">
        <f t="shared" si="35"/>
        <v>#DIV/0!</v>
      </c>
      <c r="H362" s="22">
        <f>'3.жеке-бардыгы болуп'!H362+'4.юрид-бардыгы болуп'!H362+'5.рез.эмес.-бардыгы болуп'!H194</f>
        <v>0</v>
      </c>
      <c r="I362" s="21" t="e">
        <f>('3.жеке-бардыгы болуп'!H362*'3.жеке-бардыгы болуп'!I362+'4.юрид-бардыгы болуп'!H362*'4.юрид-бардыгы болуп'!I362+'5.рез.эмес.-бардыгы болуп'!H194*'5.рез.эмес.-бардыгы болуп'!I194)/('3.жеке-бардыгы болуп'!H362+'4.юрид-бардыгы болуп'!H362+'5.рез.эмес.-бардыгы болуп'!H194)</f>
        <v>#DIV/0!</v>
      </c>
      <c r="J362" s="22">
        <f>'3.жеке-бардыгы болуп'!J362+'4.юрид-бардыгы болуп'!J362+'5.рез.эмес.-бардыгы болуп'!J194</f>
        <v>0</v>
      </c>
      <c r="K362" s="21" t="e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#DIV/0!</v>
      </c>
      <c r="L362" s="22">
        <f>'3.жеке-бардыгы болуп'!L362+'4.юрид-бардыгы болуп'!L362+'5.рез.эмес.-бардыгы болуп'!L194</f>
        <v>0</v>
      </c>
      <c r="M362" s="21" t="e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#DIV/0!</v>
      </c>
      <c r="N362" s="22">
        <f>'3.жеке-бардыгы болуп'!N362+'4.юрид-бардыгы болуп'!N362+'5.рез.эмес.-бардыгы болуп'!N194</f>
        <v>0</v>
      </c>
      <c r="O362" s="21" t="e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#DIV/0!</v>
      </c>
      <c r="P362" s="22">
        <f>'3.жеке-бардыгы болуп'!P362+'4.юрид-бардыгы болуп'!P362+'5.рез.эмес.-бардыгы болуп'!P194</f>
        <v>0</v>
      </c>
      <c r="Q362" s="21" t="e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#DIV/0!</v>
      </c>
      <c r="R362" s="22">
        <f>'3.жеке-бардыгы болуп'!R362+'4.юрид-бардыгы болуп'!R362+'5.рез.эмес.-бардыгы болуп'!R194</f>
        <v>0</v>
      </c>
      <c r="S362" s="21" t="e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#DIV/0!</v>
      </c>
    </row>
    <row r="363" spans="1:19" ht="14.25" hidden="1" customHeight="1" x14ac:dyDescent="0.2">
      <c r="A363" s="19" t="s">
        <v>16</v>
      </c>
      <c r="B363" s="20">
        <f>'3.жеке-бардыгы болуп'!B363+'4.юрид-бардыгы болуп'!B363+'5.рез.эмес.-бардыгы болуп'!B195</f>
        <v>0</v>
      </c>
      <c r="C363" s="21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22">
        <f>'3.жеке-бардыгы болуп'!D363+'4.юрид-бардыгы болуп'!D363+'5.рез.эмес.-бардыгы болуп'!D195</f>
        <v>0</v>
      </c>
      <c r="E363" s="21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22">
        <f t="shared" si="34"/>
        <v>0</v>
      </c>
      <c r="G363" s="21" t="e">
        <f t="shared" si="35"/>
        <v>#DIV/0!</v>
      </c>
      <c r="H363" s="22">
        <f>'3.жеке-бардыгы болуп'!H363+'4.юрид-бардыгы болуп'!H363+'5.рез.эмес.-бардыгы болуп'!H195</f>
        <v>0</v>
      </c>
      <c r="I363" s="21" t="e">
        <f>('3.жеке-бардыгы болуп'!H363*'3.жеке-бардыгы болуп'!I363+'4.юрид-бардыгы болуп'!H363*'4.юрид-бардыгы болуп'!I363+'5.рез.эмес.-бардыгы болуп'!H195*'5.рез.эмес.-бардыгы болуп'!I195)/('3.жеке-бардыгы болуп'!H363+'4.юрид-бардыгы болуп'!H363+'5.рез.эмес.-бардыгы болуп'!H195)</f>
        <v>#DIV/0!</v>
      </c>
      <c r="J363" s="22">
        <f>'3.жеке-бардыгы болуп'!J363+'4.юрид-бардыгы болуп'!J363+'5.рез.эмес.-бардыгы болуп'!J195</f>
        <v>0</v>
      </c>
      <c r="K363" s="21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22">
        <f>'3.жеке-бардыгы болуп'!L363+'4.юрид-бардыгы болуп'!L363+'5.рез.эмес.-бардыгы болуп'!L195</f>
        <v>0</v>
      </c>
      <c r="M363" s="21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22">
        <f>'3.жеке-бардыгы болуп'!N363+'4.юрид-бардыгы болуп'!N363+'5.рез.эмес.-бардыгы болуп'!N195</f>
        <v>0</v>
      </c>
      <c r="O363" s="21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22">
        <f>'3.жеке-бардыгы болуп'!P363+'4.юрид-бардыгы болуп'!P363+'5.рез.эмес.-бардыгы болуп'!P195</f>
        <v>0</v>
      </c>
      <c r="Q363" s="21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22">
        <f>'3.жеке-бардыгы болуп'!R363+'4.юрид-бардыгы болуп'!R363+'5.рез.эмес.-бардыгы болуп'!R195</f>
        <v>0</v>
      </c>
      <c r="S363" s="21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</row>
    <row r="364" spans="1:19" ht="14.25" hidden="1" customHeight="1" x14ac:dyDescent="0.2">
      <c r="A364" s="19" t="s">
        <v>17</v>
      </c>
      <c r="B364" s="20">
        <f>'3.жеке-бардыгы болуп'!B364+'4.юрид-бардыгы болуп'!B364+'5.рез.эмес.-бардыгы болуп'!B196</f>
        <v>0</v>
      </c>
      <c r="C364" s="21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22">
        <f>'3.жеке-бардыгы болуп'!D364+'4.юрид-бардыгы болуп'!D364+'5.рез.эмес.-бардыгы болуп'!D196</f>
        <v>0</v>
      </c>
      <c r="E364" s="21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22">
        <f t="shared" si="34"/>
        <v>0</v>
      </c>
      <c r="G364" s="21" t="e">
        <f t="shared" si="35"/>
        <v>#DIV/0!</v>
      </c>
      <c r="H364" s="22">
        <f>'3.жеке-бардыгы болуп'!H364+'4.юрид-бардыгы болуп'!H364+'5.рез.эмес.-бардыгы болуп'!H196</f>
        <v>0</v>
      </c>
      <c r="I364" s="21" t="e">
        <f>('3.жеке-бардыгы болуп'!H364*'3.жеке-бардыгы болуп'!I364+'4.юрид-бардыгы болуп'!H364*'4.юрид-бардыгы болуп'!I364+'5.рез.эмес.-бардыгы болуп'!H196*'5.рез.эмес.-бардыгы болуп'!I196)/('3.жеке-бардыгы болуп'!H364+'4.юрид-бардыгы болуп'!H364+'5.рез.эмес.-бардыгы болуп'!H196)</f>
        <v>#DIV/0!</v>
      </c>
      <c r="J364" s="22">
        <f>'3.жеке-бардыгы болуп'!J364+'4.юрид-бардыгы болуп'!J364+'5.рез.эмес.-бардыгы болуп'!J196</f>
        <v>0</v>
      </c>
      <c r="K364" s="21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22">
        <f>'3.жеке-бардыгы болуп'!L364+'4.юрид-бардыгы болуп'!L364+'5.рез.эмес.-бардыгы болуп'!L196</f>
        <v>0</v>
      </c>
      <c r="M364" s="21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22">
        <f>'3.жеке-бардыгы болуп'!N364+'4.юрид-бардыгы болуп'!N364+'5.рез.эмес.-бардыгы болуп'!N196</f>
        <v>0</v>
      </c>
      <c r="O364" s="21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22">
        <f>'3.жеке-бардыгы болуп'!P364+'4.юрид-бардыгы болуп'!P364+'5.рез.эмес.-бардыгы болуп'!P196</f>
        <v>0</v>
      </c>
      <c r="Q364" s="21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22">
        <f>'3.жеке-бардыгы болуп'!R364+'4.юрид-бардыгы болуп'!R364+'5.рез.эмес.-бардыгы болуп'!R196</f>
        <v>0</v>
      </c>
      <c r="S364" s="21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</row>
    <row r="365" spans="1:19" ht="14.25" hidden="1" customHeight="1" x14ac:dyDescent="0.2">
      <c r="A365" s="19" t="s">
        <v>18</v>
      </c>
      <c r="B365" s="20">
        <f>'3.жеке-бардыгы болуп'!B365+'4.юрид-бардыгы болуп'!B365+'5.рез.эмес.-бардыгы болуп'!B197</f>
        <v>0</v>
      </c>
      <c r="C365" s="21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22">
        <f>'3.жеке-бардыгы болуп'!D365+'4.юрид-бардыгы болуп'!D365+'5.рез.эмес.-бардыгы болуп'!D197</f>
        <v>0</v>
      </c>
      <c r="E365" s="21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22">
        <f t="shared" si="34"/>
        <v>0</v>
      </c>
      <c r="G365" s="21" t="e">
        <f t="shared" si="35"/>
        <v>#DIV/0!</v>
      </c>
      <c r="H365" s="22">
        <f>'3.жеке-бардыгы болуп'!H365+'4.юрид-бардыгы болуп'!H365+'5.рез.эмес.-бардыгы болуп'!H197</f>
        <v>0</v>
      </c>
      <c r="I365" s="21" t="e">
        <f>('3.жеке-бардыгы болуп'!H365*'3.жеке-бардыгы болуп'!I365+'4.юрид-бардыгы болуп'!H365*'4.юрид-бардыгы болуп'!I365+'5.рез.эмес.-бардыгы болуп'!H197*'5.рез.эмес.-бардыгы болуп'!I197)/('3.жеке-бардыгы болуп'!H365+'4.юрид-бардыгы болуп'!H365+'5.рез.эмес.-бардыгы болуп'!H197)</f>
        <v>#DIV/0!</v>
      </c>
      <c r="J365" s="22">
        <f>'3.жеке-бардыгы болуп'!J365+'4.юрид-бардыгы болуп'!J365+'5.рез.эмес.-бардыгы болуп'!J197</f>
        <v>0</v>
      </c>
      <c r="K365" s="21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22">
        <f>'3.жеке-бардыгы болуп'!L365+'4.юрид-бардыгы болуп'!L365+'5.рез.эмес.-бардыгы болуп'!L197</f>
        <v>0</v>
      </c>
      <c r="M365" s="21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22">
        <f>'3.жеке-бардыгы болуп'!N365+'4.юрид-бардыгы болуп'!N365+'5.рез.эмес.-бардыгы болуп'!N197</f>
        <v>0</v>
      </c>
      <c r="O365" s="21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22">
        <f>'3.жеке-бардыгы болуп'!P365+'4.юрид-бардыгы болуп'!P365+'5.рез.эмес.-бардыгы болуп'!P197</f>
        <v>0</v>
      </c>
      <c r="Q365" s="21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22">
        <f>'3.жеке-бардыгы болуп'!R365+'4.юрид-бардыгы болуп'!R365+'5.рез.эмес.-бардыгы болуп'!R197</f>
        <v>0</v>
      </c>
      <c r="S365" s="21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</row>
    <row r="366" spans="1:19" ht="14.25" hidden="1" customHeight="1" x14ac:dyDescent="0.2">
      <c r="A366" s="19" t="s">
        <v>19</v>
      </c>
      <c r="B366" s="20">
        <f>'3.жеке-бардыгы болуп'!B366+'4.юрид-бардыгы болуп'!B366+'5.рез.эмес.-бардыгы болуп'!B198</f>
        <v>0</v>
      </c>
      <c r="C366" s="21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22">
        <f>'3.жеке-бардыгы болуп'!D366+'4.юрид-бардыгы болуп'!D366+'5.рез.эмес.-бардыгы болуп'!D198</f>
        <v>0</v>
      </c>
      <c r="E366" s="21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22">
        <f t="shared" si="34"/>
        <v>0</v>
      </c>
      <c r="G366" s="21" t="e">
        <f t="shared" si="35"/>
        <v>#DIV/0!</v>
      </c>
      <c r="H366" s="22">
        <f>'3.жеке-бардыгы болуп'!H366+'4.юрид-бардыгы болуп'!H366+'5.рез.эмес.-бардыгы болуп'!H198</f>
        <v>0</v>
      </c>
      <c r="I366" s="21" t="e">
        <f>('3.жеке-бардыгы болуп'!H366*'3.жеке-бардыгы болуп'!I366+'4.юрид-бардыгы болуп'!H366*'4.юрид-бардыгы болуп'!I366+'5.рез.эмес.-бардыгы болуп'!H198*'5.рез.эмес.-бардыгы болуп'!I198)/('3.жеке-бардыгы болуп'!H366+'4.юрид-бардыгы болуп'!H366+'5.рез.эмес.-бардыгы болуп'!H198)</f>
        <v>#DIV/0!</v>
      </c>
      <c r="J366" s="22">
        <f>'3.жеке-бардыгы болуп'!J366+'4.юрид-бардыгы болуп'!J366+'5.рез.эмес.-бардыгы болуп'!J198</f>
        <v>0</v>
      </c>
      <c r="K366" s="21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22">
        <f>'3.жеке-бардыгы болуп'!L366+'4.юрид-бардыгы болуп'!L366+'5.рез.эмес.-бардыгы болуп'!L198</f>
        <v>0</v>
      </c>
      <c r="M366" s="21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22">
        <f>'3.жеке-бардыгы болуп'!N366+'4.юрид-бардыгы болуп'!N366+'5.рез.эмес.-бардыгы болуп'!N198</f>
        <v>0</v>
      </c>
      <c r="O366" s="21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22">
        <f>'3.жеке-бардыгы болуп'!P366+'4.юрид-бардыгы болуп'!P366+'5.рез.эмес.-бардыгы болуп'!P198</f>
        <v>0</v>
      </c>
      <c r="Q366" s="21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22">
        <f>'3.жеке-бардыгы болуп'!R366+'4.юрид-бардыгы болуп'!R366+'5.рез.эмес.-бардыгы болуп'!R198</f>
        <v>0</v>
      </c>
      <c r="S366" s="21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</row>
    <row r="367" spans="1:19" ht="14.25" hidden="1" customHeight="1" x14ac:dyDescent="0.2">
      <c r="A367" s="19" t="s">
        <v>20</v>
      </c>
      <c r="B367" s="20">
        <f>'3.жеке-бардыгы болуп'!B367+'4.юрид-бардыгы болуп'!B367+'5.рез.эмес.-бардыгы болуп'!B199</f>
        <v>0</v>
      </c>
      <c r="C367" s="21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22">
        <f>'3.жеке-бардыгы болуп'!D367+'4.юрид-бардыгы болуп'!D367+'5.рез.эмес.-бардыгы болуп'!D199</f>
        <v>0</v>
      </c>
      <c r="E367" s="21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22">
        <f t="shared" si="34"/>
        <v>0</v>
      </c>
      <c r="G367" s="21" t="e">
        <f t="shared" si="35"/>
        <v>#DIV/0!</v>
      </c>
      <c r="H367" s="22">
        <f>'3.жеке-бардыгы болуп'!H367+'4.юрид-бардыгы болуп'!H367+'5.рез.эмес.-бардыгы болуп'!H199</f>
        <v>0</v>
      </c>
      <c r="I367" s="21" t="e">
        <f>('3.жеке-бардыгы болуп'!H367*'3.жеке-бардыгы болуп'!I367+'4.юрид-бардыгы болуп'!H367*'4.юрид-бардыгы болуп'!I367+'5.рез.эмес.-бардыгы болуп'!H199*'5.рез.эмес.-бардыгы болуп'!I199)/('3.жеке-бардыгы болуп'!H367+'4.юрид-бардыгы болуп'!H367+'5.рез.эмес.-бардыгы болуп'!H199)</f>
        <v>#DIV/0!</v>
      </c>
      <c r="J367" s="22">
        <f>'3.жеке-бардыгы болуп'!J367+'4.юрид-бардыгы болуп'!J367+'5.рез.эмес.-бардыгы болуп'!J199</f>
        <v>0</v>
      </c>
      <c r="K367" s="21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22">
        <f>'3.жеке-бардыгы болуп'!L367+'4.юрид-бардыгы болуп'!L367+'5.рез.эмес.-бардыгы болуп'!L199</f>
        <v>0</v>
      </c>
      <c r="M367" s="21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22">
        <f>'3.жеке-бардыгы болуп'!N367+'4.юрид-бардыгы болуп'!N367+'5.рез.эмес.-бардыгы болуп'!N199</f>
        <v>0</v>
      </c>
      <c r="O367" s="21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22">
        <f>'3.жеке-бардыгы болуп'!P367+'4.юрид-бардыгы болуп'!P367+'5.рез.эмес.-бардыгы болуп'!P199</f>
        <v>0</v>
      </c>
      <c r="Q367" s="21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22">
        <f>'3.жеке-бардыгы болуп'!R367+'4.юрид-бардыгы болуп'!R367+'5.рез.эмес.-бардыгы болуп'!R199</f>
        <v>0</v>
      </c>
      <c r="S367" s="21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</row>
    <row r="368" spans="1:19" ht="14.25" hidden="1" customHeight="1" thickBot="1" x14ac:dyDescent="0.25">
      <c r="A368" s="25" t="s">
        <v>21</v>
      </c>
      <c r="B368" s="26">
        <f>'3.жеке-бардыгы болуп'!B368+'4.юрид-бардыгы болуп'!B368+'5.рез.эмес.-бардыгы болуп'!B200</f>
        <v>0</v>
      </c>
      <c r="C368" s="27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28">
        <f>'3.жеке-бардыгы болуп'!D368+'4.юрид-бардыгы болуп'!D368+'5.рез.эмес.-бардыгы болуп'!D200</f>
        <v>0</v>
      </c>
      <c r="E368" s="27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28">
        <f t="shared" ref="F368" si="36">H368+J368+L368+N368+P368+R368</f>
        <v>0</v>
      </c>
      <c r="G368" s="27" t="e">
        <f t="shared" ref="G368" si="37">(H368*I368+J368*K368+L368*M368+N368*O368+P368*Q368+R368*S368)/(H368+J368+L368+N368+P368+R368)</f>
        <v>#DIV/0!</v>
      </c>
      <c r="H368" s="28">
        <f>'3.жеке-бардыгы болуп'!H368+'4.юрид-бардыгы болуп'!H368+'5.рез.эмес.-бардыгы болуп'!H200</f>
        <v>0</v>
      </c>
      <c r="I368" s="27" t="e">
        <f>('3.жеке-бардыгы болуп'!H368*'3.жеке-бардыгы болуп'!I368+'4.юрид-бардыгы болуп'!H368*'4.юрид-бардыгы болуп'!I368+'5.рез.эмес.-бардыгы болуп'!H200*'5.рез.эмес.-бардыгы болуп'!I200)/('3.жеке-бардыгы болуп'!H368+'4.юрид-бардыгы болуп'!H368+'5.рез.эмес.-бардыгы болуп'!H200)</f>
        <v>#DIV/0!</v>
      </c>
      <c r="J368" s="28">
        <f>'3.жеке-бардыгы болуп'!J368+'4.юрид-бардыгы болуп'!J368+'5.рез.эмес.-бардыгы болуп'!J200</f>
        <v>0</v>
      </c>
      <c r="K368" s="27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28">
        <f>'3.жеке-бардыгы болуп'!L368+'4.юрид-бардыгы болуп'!L368+'5.рез.эмес.-бардыгы болуп'!L200</f>
        <v>0</v>
      </c>
      <c r="M368" s="27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28">
        <f>'3.жеке-бардыгы болуп'!N368+'4.юрид-бардыгы болуп'!N368+'5.рез.эмес.-бардыгы болуп'!N200</f>
        <v>0</v>
      </c>
      <c r="O368" s="27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28">
        <f>'3.жеке-бардыгы болуп'!P368+'4.юрид-бардыгы болуп'!P368+'5.рез.эмес.-бардыгы болуп'!P200</f>
        <v>0</v>
      </c>
      <c r="Q368" s="27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28">
        <f>'3.жеке-бардыгы болуп'!R368+'4.юрид-бардыгы болуп'!R368+'5.рез.эмес.-бардыгы болуп'!R200</f>
        <v>0</v>
      </c>
      <c r="S368" s="27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</row>
    <row r="369" spans="1:18" ht="4.5" customHeight="1" x14ac:dyDescent="0.2">
      <c r="R369" s="5"/>
    </row>
    <row r="370" spans="1:18" ht="13.5" customHeight="1" x14ac:dyDescent="0.2">
      <c r="A370" s="8" t="s">
        <v>53</v>
      </c>
      <c r="B370" s="7"/>
      <c r="C370" s="7"/>
      <c r="D370" s="7"/>
      <c r="E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x14ac:dyDescent="0.2">
      <c r="A334" s="19" t="s">
        <v>11</v>
      </c>
      <c r="B334" s="20">
        <f>'7.жеке-улут.вал.'!B334+'11.жеке-чет өл.вал.'!B334</f>
        <v>123762733.62000002</v>
      </c>
      <c r="C334" s="21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2">
        <f>'7.жеке-улут.вал.'!D334+'11.жеке-чет өл.вал.'!D334</f>
        <v>118659926.65000001</v>
      </c>
      <c r="E334" s="21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2">
        <f t="shared" si="18"/>
        <v>5102806.97</v>
      </c>
      <c r="G334" s="21">
        <f t="shared" si="19"/>
        <v>9.2869704559488699</v>
      </c>
      <c r="H334" s="22">
        <f>'7.жеке-улут.вал.'!H334+'11.жеке-чет өл.вал.'!H334</f>
        <v>372203.15</v>
      </c>
      <c r="I334" s="21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2">
        <f>'7.жеке-улут.вал.'!J334+'11.жеке-чет өл.вал.'!J334</f>
        <v>496033.83</v>
      </c>
      <c r="K334" s="21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2">
        <f>'7.жеке-улут.вал.'!L334+'11.жеке-чет өл.вал.'!L334</f>
        <v>673871.38</v>
      </c>
      <c r="M334" s="21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2">
        <f>'7.жеке-улут.вал.'!N334+'11.жеке-чет өл.вал.'!N334</f>
        <v>1944799.1</v>
      </c>
      <c r="O334" s="21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2">
        <f>'7.жеке-улут.вал.'!P334+'11.жеке-чет өл.вал.'!P334</f>
        <v>1562088.74</v>
      </c>
      <c r="Q334" s="21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3">
        <f>'7.жеке-улут.вал.'!R334+'11.жеке-чет өл.вал.'!R334</f>
        <v>53810.77</v>
      </c>
      <c r="S334" s="24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  <row r="335" spans="1:19" x14ac:dyDescent="0.2">
      <c r="A335" s="19" t="s">
        <v>12</v>
      </c>
      <c r="B335" s="20">
        <f>'7.жеке-улут.вал.'!B335+'11.жеке-чет өл.вал.'!B335</f>
        <v>153862154.66</v>
      </c>
      <c r="C335" s="21">
        <f>('7.жеке-улут.вал.'!B335*'7.жеке-улут.вал.'!C335+'11.жеке-чет өл.вал.'!B335*'11.жеке-чет өл.вал.'!C335)/('7.жеке-улут.вал.'!B335+'11.жеке-чет өл.вал.'!B335)</f>
        <v>0.78929402862945852</v>
      </c>
      <c r="D335" s="22">
        <f>'7.жеке-улут.вал.'!D335+'11.жеке-чет өл.вал.'!D335</f>
        <v>147272696.88</v>
      </c>
      <c r="E335" s="21">
        <f>('7.жеке-улут.вал.'!D335*'7.жеке-улут.вал.'!E335+'11.жеке-чет өл.вал.'!D335*'11.жеке-чет өл.вал.'!E335)/('7.жеке-улут.вал.'!D335+'11.жеке-чет өл.вал.'!D335)</f>
        <v>0.43209005299706621</v>
      </c>
      <c r="F335" s="22">
        <f t="shared" ref="F335" si="20">H335+J335+L335+N335+P335+R335</f>
        <v>6589457.7800000003</v>
      </c>
      <c r="G335" s="21">
        <f t="shared" ref="G335" si="21">(H335*I335+J335*K335+L335*M335+N335*O335+P335*Q335+R335*S335)/(H335+J335+L335+N335+P335+R335)</f>
        <v>8.7727115697978046</v>
      </c>
      <c r="H335" s="22">
        <f>'7.жеке-улут.вал.'!H335+'11.жеке-чет өл.вал.'!H335</f>
        <v>613084.81999999995</v>
      </c>
      <c r="I335" s="21">
        <f>('7.жеке-улут.вал.'!H335*'7.жеке-улут.вал.'!I335+'11.жеке-чет өл.вал.'!H335*'11.жеке-чет өл.вал.'!I335)/('7.жеке-улут.вал.'!H335+'11.жеке-чет өл.вал.'!H335)</f>
        <v>3.4946413235284504</v>
      </c>
      <c r="J335" s="22">
        <f>'7.жеке-улут.вал.'!J335+'11.жеке-чет өл.вал.'!J335</f>
        <v>743974.34</v>
      </c>
      <c r="K335" s="21">
        <f>('7.жеке-улут.вал.'!J335*'7.жеке-улут.вал.'!K335+'11.жеке-чет өл.вал.'!J335*'11.жеке-чет өл.вал.'!K335)/('7.жеке-улут.вал.'!J335+'11.жеке-чет өл.вал.'!J335)</f>
        <v>5.8145007560341408</v>
      </c>
      <c r="L335" s="22">
        <f>'7.жеке-улут.вал.'!L335+'11.жеке-чет өл.вал.'!L335</f>
        <v>771279.28</v>
      </c>
      <c r="M335" s="21">
        <f>('7.жеке-улут.вал.'!L335*'7.жеке-улут.вал.'!M335+'11.жеке-чет өл.вал.'!L335*'11.жеке-чет өл.вал.'!M335)/('7.жеке-улут.вал.'!L335+'11.жеке-чет өл.вал.'!L335)</f>
        <v>7.7890550049522922</v>
      </c>
      <c r="N335" s="22">
        <f>'7.жеке-улут.вал.'!N335+'11.жеке-чет өл.вал.'!N335</f>
        <v>2399147.5100000002</v>
      </c>
      <c r="O335" s="21">
        <f>('7.жеке-улут.вал.'!N335*'7.жеке-улут.вал.'!O335+'11.жеке-чет өл.вал.'!N335*'11.жеке-чет өл.вал.'!O335)/('7.жеке-улут.вал.'!N335+'11.жеке-чет өл.вал.'!N335)</f>
        <v>9.297996327828999</v>
      </c>
      <c r="P335" s="22">
        <f>'7.жеке-улут.вал.'!P335+'11.жеке-чет өл.вал.'!P335</f>
        <v>2041180.53</v>
      </c>
      <c r="Q335" s="21">
        <f>('7.жеке-улут.вал.'!P335*'7.жеке-улут.вал.'!Q335+'11.жеке-чет өл.вал.'!P335*'11.жеке-чет өл.вал.'!Q335)/('7.жеке-улут.вал.'!P335+'11.жеке-чет өл.вал.'!P335)</f>
        <v>11.145829008813866</v>
      </c>
      <c r="R335" s="23">
        <f>'7.жеке-улут.вал.'!R335+'11.жеке-чет өл.вал.'!R335</f>
        <v>20791.3</v>
      </c>
      <c r="S335" s="24">
        <f>('7.жеке-улут.вал.'!R335*'7.жеке-улут.вал.'!S335+'11.жеке-чет өл.вал.'!R335*'11.жеке-чет өл.вал.'!S335)/('7.жеке-улут.вал.'!R335+'11.жеке-чет өл.вал.'!R335)</f>
        <v>13.159877381404721</v>
      </c>
    </row>
    <row r="336" spans="1:19" x14ac:dyDescent="0.2">
      <c r="A336" s="19" t="s">
        <v>13</v>
      </c>
      <c r="B336" s="20">
        <f>'7.жеке-улут.вал.'!B336+'11.жеке-чет өл.вал.'!B336</f>
        <v>155068484.55000001</v>
      </c>
      <c r="C336" s="21">
        <f>('7.жеке-улут.вал.'!B336*'7.жеке-улут.вал.'!C336+'11.жеке-чет өл.вал.'!B336*'11.жеке-чет өл.вал.'!C336)/('7.жеке-улут.вал.'!B336+'11.жеке-чет өл.вал.'!B336)</f>
        <v>0.88093537292520097</v>
      </c>
      <c r="D336" s="22">
        <f>'7.жеке-улут.вал.'!D336+'11.жеке-чет өл.вал.'!D336</f>
        <v>147368493.99000001</v>
      </c>
      <c r="E336" s="21">
        <f>('7.жеке-улут.вал.'!D336*'7.жеке-улут.вал.'!E336+'11.жеке-чет өл.вал.'!D336*'11.жеке-чет өл.вал.'!E336)/('7.жеке-улут.вал.'!D336+'11.жеке-чет өл.вал.'!D336)</f>
        <v>0.52641171436592193</v>
      </c>
      <c r="F336" s="22">
        <f t="shared" ref="F336" si="22">H336+J336+L336+N336+P336+R336</f>
        <v>7699990.5600000005</v>
      </c>
      <c r="G336" s="21">
        <f t="shared" ref="G336" si="23">(H336*I336+J336*K336+L336*M336+N336*O336+P336*Q336+R336*S336)/(H336+J336+L336+N336+P336+R336)</f>
        <v>7.6660888401400928</v>
      </c>
      <c r="H336" s="22">
        <f>'7.жеке-улут.вал.'!H336+'11.жеке-чет өл.вал.'!H336</f>
        <v>438060.08</v>
      </c>
      <c r="I336" s="21">
        <f>('7.жеке-улут.вал.'!H336*'7.жеке-улут.вал.'!I336+'11.жеке-чет өл.вал.'!H336*'11.жеке-чет өл.вал.'!I336)/('7.жеке-улут.вал.'!H336+'11.жеке-чет өл.вал.'!H336)</f>
        <v>2.999180468350366</v>
      </c>
      <c r="J336" s="22">
        <f>'7.жеке-улут.вал.'!J336+'11.жеке-чет өл.вал.'!J336</f>
        <v>551709.80000000005</v>
      </c>
      <c r="K336" s="21">
        <f>('7.жеке-улут.вал.'!J336*'7.жеке-улут.вал.'!K336+'11.жеке-чет өл.вал.'!J336*'11.жеке-чет өл.вал.'!K336)/('7.жеке-улут.вал.'!J336+'11.жеке-чет өл.вал.'!J336)</f>
        <v>6.2503161834355696</v>
      </c>
      <c r="L336" s="22">
        <f>'7.жеке-улут.вал.'!L336+'11.жеке-чет өл.вал.'!L336</f>
        <v>728740.34000000008</v>
      </c>
      <c r="M336" s="21">
        <f>('7.жеке-улут.вал.'!L336*'7.жеке-улут.вал.'!M336+'11.жеке-чет өл.вал.'!L336*'11.жеке-чет өл.вал.'!M336)/('7.жеке-улут.вал.'!L336+'11.жеке-чет өл.вал.'!L336)</f>
        <v>7.9547444950007833</v>
      </c>
      <c r="N336" s="22">
        <f>'7.жеке-улут.вал.'!N336+'11.жеке-чет өл.вал.'!N336</f>
        <v>3823941.45</v>
      </c>
      <c r="O336" s="21">
        <f>('7.жеке-улут.вал.'!N336*'7.жеке-улут.вал.'!O336+'11.жеке-чет өл.вал.'!N336*'11.жеке-чет өл.вал.'!O336)/('7.жеке-улут.вал.'!N336+'11.жеке-чет өл.вал.'!N336)</f>
        <v>6.0091298912016562</v>
      </c>
      <c r="P336" s="22">
        <f>'7.жеке-улут.вал.'!P336+'11.жеке-чет өл.вал.'!P336</f>
        <v>2137374.2400000002</v>
      </c>
      <c r="Q336" s="21">
        <f>('7.жеке-улут.вал.'!P336*'7.жеке-улут.вал.'!Q336+'11.жеке-чет өл.вал.'!P336*'11.жеке-чет өл.вал.'!Q336)/('7.жеке-улут.вал.'!P336+'11.жеке-чет өл.вал.'!P336)</f>
        <v>11.817025573724544</v>
      </c>
      <c r="R336" s="23">
        <f>'7.жеке-улут.вал.'!R336+'11.жеке-чет өл.вал.'!R336</f>
        <v>20164.650000000001</v>
      </c>
      <c r="S336" s="24">
        <f>('7.жеке-улут.вал.'!R336*'7.жеке-улут.вал.'!S336+'11.жеке-чет өл.вал.'!R336*'11.жеке-чет өл.вал.'!S336)/('7.жеке-улут.вал.'!R336+'11.жеке-чет өл.вал.'!R336)</f>
        <v>11.590562781898011</v>
      </c>
    </row>
    <row r="337" spans="1:19" x14ac:dyDescent="0.2">
      <c r="A337" s="19" t="s">
        <v>14</v>
      </c>
      <c r="B337" s="20">
        <f>'7.жеке-улут.вал.'!B337+'11.жеке-чет өл.вал.'!B337</f>
        <v>173214994.20000002</v>
      </c>
      <c r="C337" s="21">
        <f>('7.жеке-улут.вал.'!B337*'7.жеке-улут.вал.'!C337+'11.жеке-чет өл.вал.'!B337*'11.жеке-чет өл.вал.'!C337)/('7.жеке-улут.вал.'!B337+'11.жеке-чет өл.вал.'!B337)</f>
        <v>0.87597904988008235</v>
      </c>
      <c r="D337" s="22">
        <f>'7.жеке-улут.вал.'!D337+'11.жеке-чет өл.вал.'!D337</f>
        <v>166216925.90000001</v>
      </c>
      <c r="E337" s="21">
        <f>('7.жеке-улут.вал.'!D337*'7.жеке-улут.вал.'!E337+'11.жеке-чет өл.вал.'!D337*'11.жеке-чет өл.вал.'!E337)/('7.жеке-улут.вал.'!D337+'11.жеке-чет өл.вал.'!D337)</f>
        <v>0.52792208494694548</v>
      </c>
      <c r="F337" s="22">
        <f t="shared" ref="F337:F342" si="24">H337+J337+L337+N337+P337+R337</f>
        <v>6998068.3000000007</v>
      </c>
      <c r="G337" s="21">
        <f t="shared" ref="G337:G342" si="25">(H337*I337+J337*K337+L337*M337+N337*O337+P337*Q337+R337*S337)/(H337+J337+L337+N337+P337+R337)</f>
        <v>9.1429687774982185</v>
      </c>
      <c r="H337" s="22">
        <f>'7.жеке-улут.вал.'!H337+'11.жеке-чет өл.вал.'!H337</f>
        <v>463040.58</v>
      </c>
      <c r="I337" s="21">
        <f>('7.жеке-улут.вал.'!H337*'7.жеке-улут.вал.'!I337+'11.жеке-чет өл.вал.'!H337*'11.жеке-чет өл.вал.'!I337)/('7.жеке-улут.вал.'!H337+'11.жеке-чет өл.вал.'!H337)</f>
        <v>3.1031666589567601</v>
      </c>
      <c r="J337" s="22">
        <f>'7.жеке-улут.вал.'!J337+'11.жеке-чет өл.вал.'!J337</f>
        <v>579544.79</v>
      </c>
      <c r="K337" s="21">
        <f>('7.жеке-улут.вал.'!J337*'7.жеке-улут.вал.'!K337+'11.жеке-чет өл.вал.'!J337*'11.жеке-чет өл.вал.'!K337)/('7.жеке-улут.вал.'!J337+'11.жеке-чет өл.вал.'!J337)</f>
        <v>6.3971629436958608</v>
      </c>
      <c r="L337" s="22">
        <f>'7.жеке-улут.вал.'!L337+'11.жеке-чет өл.вал.'!L337</f>
        <v>853906.53</v>
      </c>
      <c r="M337" s="21">
        <f>('7.жеке-улут.вал.'!L337*'7.жеке-улут.вал.'!M337+'11.жеке-чет өл.вал.'!L337*'11.жеке-чет өл.вал.'!M337)/('7.жеке-улут.вал.'!L337+'11.жеке-чет өл.вал.'!L337)</f>
        <v>6.7956901175120388</v>
      </c>
      <c r="N337" s="22">
        <f>'7.жеке-улут.вал.'!N337+'11.жеке-чет өл.вал.'!N337</f>
        <v>2604118.09</v>
      </c>
      <c r="O337" s="21">
        <f>('7.жеке-улут.вал.'!N337*'7.жеке-улут.вал.'!O337+'11.жеке-чет өл.вал.'!N337*'11.жеке-чет өл.вал.'!O337)/('7.жеке-улут.вал.'!N337+'11.жеке-чет өл.вал.'!N337)</f>
        <v>9.472966099974359</v>
      </c>
      <c r="P337" s="22">
        <f>'7.жеке-улут.вал.'!P337+'11.жеке-чет өл.вал.'!P337</f>
        <v>2464644.14</v>
      </c>
      <c r="Q337" s="21">
        <f>('7.жеке-улут.вал.'!P337*'7.жеке-улут.вал.'!Q337+'11.жеке-чет өл.вал.'!P337*'11.жеке-чет өл.вал.'!Q337)/('7.жеке-улут.вал.'!P337+'11.жеке-чет өл.вал.'!P337)</f>
        <v>11.368581118286743</v>
      </c>
      <c r="R337" s="23">
        <f>'7.жеке-улут.вал.'!R337+'11.жеке-чет өл.вал.'!R337</f>
        <v>32814.17</v>
      </c>
      <c r="S337" s="24">
        <f>('7.жеке-улут.вал.'!R337*'7.жеке-улут.вал.'!S337+'11.жеке-чет өл.вал.'!R337*'11.жеке-чет өл.вал.'!S337)/('7.жеке-улут.вал.'!R337+'11.жеке-чет өл.вал.'!R337)</f>
        <v>10.595180006076664</v>
      </c>
    </row>
    <row r="338" spans="1:19" x14ac:dyDescent="0.2">
      <c r="A338" s="19" t="s">
        <v>15</v>
      </c>
      <c r="B338" s="20">
        <f>'7.жеке-улут.вал.'!B338+'11.жеке-чет өл.вал.'!B338</f>
        <v>182017239.88999999</v>
      </c>
      <c r="C338" s="21">
        <f>('7.жеке-улут.вал.'!B338*'7.жеке-улут.вал.'!C338+'11.жеке-чет өл.вал.'!B338*'11.жеке-чет өл.вал.'!C338)/('7.жеке-улут.вал.'!B338+'11.жеке-чет өл.вал.'!B338)</f>
        <v>1.0068838088439163</v>
      </c>
      <c r="D338" s="22">
        <f>'7.жеке-улут.вал.'!D338+'11.жеке-чет өл.вал.'!D338</f>
        <v>174230026.03999999</v>
      </c>
      <c r="E338" s="21">
        <f>('7.жеке-улут.вал.'!D338*'7.жеке-улут.вал.'!E338+'11.жеке-чет өл.вал.'!D338*'11.жеке-чет өл.вал.'!E338)/('7.жеке-улут.вал.'!D338+'11.жеке-чет өл.вал.'!D338)</f>
        <v>0.60731905553068821</v>
      </c>
      <c r="F338" s="22">
        <f t="shared" si="24"/>
        <v>7787213.8500000006</v>
      </c>
      <c r="G338" s="21">
        <f t="shared" si="25"/>
        <v>9.9466893304849915</v>
      </c>
      <c r="H338" s="22">
        <f>'7.жеке-улут.вал.'!H338+'11.жеке-чет өл.вал.'!H338</f>
        <v>260540.34000000003</v>
      </c>
      <c r="I338" s="21">
        <f>('7.жеке-улут.вал.'!H338*'7.жеке-улут.вал.'!I338+'11.жеке-чет өл.вал.'!H338*'11.жеке-чет өл.вал.'!I338)/('7.жеке-улут.вал.'!H338+'11.жеке-чет өл.вал.'!H338)</f>
        <v>6.9436861781173684</v>
      </c>
      <c r="J338" s="22">
        <f>'7.жеке-улут.вал.'!J338+'11.жеке-чет өл.вал.'!J338</f>
        <v>623106.05000000005</v>
      </c>
      <c r="K338" s="21">
        <f>('7.жеке-улут.вал.'!J338*'7.жеке-улут.вал.'!K338+'11.жеке-чет өл.вал.'!J338*'11.жеке-чет өл.вал.'!K338)/('7.жеке-улут.вал.'!J338+'11.жеке-чет өл.вал.'!J338)</f>
        <v>6.2147507288687063</v>
      </c>
      <c r="L338" s="22">
        <f>'7.жеке-улут.вал.'!L338+'11.жеке-чет өл.вал.'!L338</f>
        <v>716088.1</v>
      </c>
      <c r="M338" s="21">
        <f>('7.жеке-улут.вал.'!L338*'7.жеке-улут.вал.'!M338+'11.жеке-чет өл.вал.'!L338*'11.жеке-чет өл.вал.'!M338)/('7.жеке-улут.вал.'!L338+'11.жеке-чет өл.вал.'!L338)</f>
        <v>6.5097080832651724</v>
      </c>
      <c r="N338" s="22">
        <f>'7.жеке-улут.вал.'!N338+'11.жеке-чет өл.вал.'!N338</f>
        <v>3092427.67</v>
      </c>
      <c r="O338" s="21">
        <f>('7.жеке-улут.вал.'!N338*'7.жеке-улут.вал.'!O338+'11.жеке-чет өл.вал.'!N338*'11.жеке-чет өл.вал.'!O338)/('7.жеке-улут.вал.'!N338+'11.жеке-чет өл.вал.'!N338)</f>
        <v>9.9269292189136102</v>
      </c>
      <c r="P338" s="22">
        <f>'7.жеке-улут.вал.'!P338+'11.жеке-чет өл.вал.'!P338</f>
        <v>3051940.08</v>
      </c>
      <c r="Q338" s="21">
        <f>('7.жеке-улут.вал.'!P338*'7.жеке-улут.вал.'!Q338+'11.жеке-чет өл.вал.'!P338*'11.жеке-чет өл.вал.'!Q338)/('7.жеке-улут.вал.'!P338+'11.жеке-чет өл.вал.'!P338)</f>
        <v>11.747637032736248</v>
      </c>
      <c r="R338" s="23">
        <f>'7.жеке-улут.вал.'!R338+'11.жеке-чет өл.вал.'!R338</f>
        <v>43111.61</v>
      </c>
      <c r="S338" s="24">
        <f>('7.жеке-улут.вал.'!R338*'7.жеке-улут.вал.'!S338+'11.жеке-чет өл.вал.'!R338*'11.жеке-чет өл.вал.'!S338)/('7.жеке-улут.вал.'!R338+'11.жеке-чет өл.вал.'!R338)</f>
        <v>13.047955917211182</v>
      </c>
    </row>
    <row r="339" spans="1:19" x14ac:dyDescent="0.2">
      <c r="A339" s="19" t="s">
        <v>16</v>
      </c>
      <c r="B339" s="20">
        <f>'7.жеке-улут.вал.'!B339+'11.жеке-чет өл.вал.'!B339</f>
        <v>192986802.36000001</v>
      </c>
      <c r="C339" s="21">
        <f>('7.жеке-улут.вал.'!B339*'7.жеке-улут.вал.'!C339+'11.жеке-чет өл.вал.'!B339*'11.жеке-чет өл.вал.'!C339)/('7.жеке-улут.вал.'!B339+'11.жеке-чет өл.вал.'!B339)</f>
        <v>0.96548086126338706</v>
      </c>
      <c r="D339" s="22">
        <f>'7.жеке-улут.вал.'!D339+'11.жеке-чет өл.вал.'!D339</f>
        <v>184842675.56999999</v>
      </c>
      <c r="E339" s="21">
        <f>('7.жеке-улут.вал.'!D339*'7.жеке-улут.вал.'!E339+'11.жеке-чет өл.вал.'!D339*'11.жеке-чет өл.вал.'!E339)/('7.жеке-улут.вал.'!D339+'11.жеке-чет өл.вал.'!D339)</f>
        <v>0.63660377943586821</v>
      </c>
      <c r="F339" s="22">
        <f t="shared" si="24"/>
        <v>8144126.79</v>
      </c>
      <c r="G339" s="21">
        <f t="shared" si="25"/>
        <v>8.4298194338523871</v>
      </c>
      <c r="H339" s="22">
        <f>'7.жеке-улут.вал.'!H339+'11.жеке-чет өл.вал.'!H339</f>
        <v>1493477.27</v>
      </c>
      <c r="I339" s="21">
        <f>('7.жеке-улут.вал.'!H339*'7.жеке-улут.вал.'!I339+'11.жеке-чет өл.вал.'!H339*'11.жеке-чет өл.вал.'!I339)/('7.жеке-улут.вал.'!H339+'11.жеке-чет өл.вал.'!H339)</f>
        <v>1.0858423352502704</v>
      </c>
      <c r="J339" s="22">
        <f>'7.жеке-улут.вал.'!J339+'11.жеке-чет өл.вал.'!J339</f>
        <v>656281.59</v>
      </c>
      <c r="K339" s="21">
        <f>('7.жеке-улут.вал.'!J339*'7.жеке-улут.вал.'!K339+'11.жеке-чет өл.вал.'!J339*'11.жеке-чет өл.вал.'!K339)/('7.жеке-улут.вал.'!J339+'11.жеке-чет өл.вал.'!J339)</f>
        <v>5.0287021249521846</v>
      </c>
      <c r="L339" s="22">
        <f>'7.жеке-улут.вал.'!L339+'11.жеке-чет өл.вал.'!L339</f>
        <v>646218.1</v>
      </c>
      <c r="M339" s="21">
        <f>('7.жеке-улут.вал.'!L339*'7.жеке-улут.вал.'!M339+'11.жеке-чет өл.вал.'!L339*'11.жеке-чет өл.вал.'!M339)/('7.жеке-улут.вал.'!L339+'11.жеке-чет өл.вал.'!L339)</f>
        <v>6.3843762251475118</v>
      </c>
      <c r="N339" s="22">
        <f>'7.жеке-улут.вал.'!N339+'11.жеке-чет өл.вал.'!N339</f>
        <v>2609552.2600000002</v>
      </c>
      <c r="O339" s="21">
        <f>('7.жеке-улут.вал.'!N339*'7.жеке-улут.вал.'!O339+'11.жеке-чет өл.вал.'!N339*'11.жеке-чет өл.вал.'!O339)/('7.жеке-улут.вал.'!N339+'11.жеке-чет өл.вал.'!N339)</f>
        <v>10.452628434695519</v>
      </c>
      <c r="P339" s="22">
        <f>'7.жеке-улут.вал.'!P339+'11.жеке-чет өл.вал.'!P339</f>
        <v>2709294.86</v>
      </c>
      <c r="Q339" s="21">
        <f>('7.жеке-улут.вал.'!P339*'7.жеке-улут.вал.'!Q339+'11.жеке-чет өл.вал.'!P339*'11.жеке-чет өл.вал.'!Q339)/('7.жеке-улут.вал.'!P339+'11.жеке-чет өл.вал.'!P339)</f>
        <v>11.838662818080978</v>
      </c>
      <c r="R339" s="23">
        <f>'7.жеке-улут.вал.'!R339+'11.жеке-чет өл.вал.'!R339</f>
        <v>29302.71</v>
      </c>
      <c r="S339" s="24">
        <f>('7.жеке-улут.вал.'!R339*'7.жеке-улут.вал.'!S339+'11.жеке-чет өл.вал.'!R339*'11.жеке-чет өл.вал.'!S339)/('7.жеке-улут.вал.'!R339+'11.жеке-чет өл.вал.'!R339)</f>
        <v>8.6949248891996813</v>
      </c>
    </row>
    <row r="340" spans="1:19" x14ac:dyDescent="0.2">
      <c r="A340" s="19" t="s">
        <v>17</v>
      </c>
      <c r="B340" s="20">
        <f>'7.жеке-улут.вал.'!B340+'11.жеке-чет өл.вал.'!B340</f>
        <v>217283523.69000003</v>
      </c>
      <c r="C340" s="21">
        <f>('7.жеке-улут.вал.'!B340*'7.жеке-улут.вал.'!C340+'11.жеке-чет өл.вал.'!B340*'11.жеке-чет өл.вал.'!C340)/('7.жеке-улут.вал.'!B340+'11.жеке-чет өл.вал.'!B340)</f>
        <v>0.99298573872506501</v>
      </c>
      <c r="D340" s="22">
        <f>'7.жеке-улут.вал.'!D340+'11.жеке-чет өл.вал.'!D340</f>
        <v>206956107.32999998</v>
      </c>
      <c r="E340" s="21">
        <f>('7.жеке-улут.вал.'!D340*'7.жеке-улут.вал.'!E340+'11.жеке-чет өл.вал.'!D340*'11.жеке-чет өл.вал.'!E340)/('7.жеке-улут.вал.'!D340+'11.жеке-чет өл.вал.'!D340)</f>
        <v>0.6056017985313733</v>
      </c>
      <c r="F340" s="22">
        <f t="shared" si="24"/>
        <v>10327416.359999999</v>
      </c>
      <c r="G340" s="21">
        <f t="shared" si="25"/>
        <v>8.7559604760623682</v>
      </c>
      <c r="H340" s="22">
        <f>'7.жеке-улут.вал.'!H340+'11.жеке-чет өл.вал.'!H340</f>
        <v>2961335.5</v>
      </c>
      <c r="I340" s="21">
        <f>('7.жеке-улут.вал.'!H340*'7.жеке-улут.вал.'!I340+'11.жеке-чет өл.вал.'!H340*'11.жеке-чет өл.вал.'!I340)/('7.жеке-улут.вал.'!H340+'11.жеке-чет өл.вал.'!H340)</f>
        <v>5.1317031177656194</v>
      </c>
      <c r="J340" s="22">
        <f>'7.жеке-улут.вал.'!J340+'11.жеке-чет өл.вал.'!J340</f>
        <v>550454.93999999994</v>
      </c>
      <c r="K340" s="21">
        <f>('7.жеке-улут.вал.'!J340*'7.жеке-улут.вал.'!K340+'11.жеке-чет өл.вал.'!J340*'11.жеке-чет өл.вал.'!K340)/('7.жеке-улут.вал.'!J340+'11.жеке-чет өл.вал.'!J340)</f>
        <v>5.0785209525052117</v>
      </c>
      <c r="L340" s="22">
        <f>'7.жеке-улут.вал.'!L340+'11.жеке-чет өл.вал.'!L340</f>
        <v>734980.65</v>
      </c>
      <c r="M340" s="21">
        <f>('7.жеке-улут.вал.'!L340*'7.жеке-улут.вал.'!M340+'11.жеке-чет өл.вал.'!L340*'11.жеке-чет өл.вал.'!M340)/('7.жеке-улут.вал.'!L340+'11.жеке-чет өл.вал.'!L340)</f>
        <v>6.0220864435002488</v>
      </c>
      <c r="N340" s="22">
        <f>'7.жеке-улут.вал.'!N340+'11.жеке-чет өл.вал.'!N340</f>
        <v>3175434.89</v>
      </c>
      <c r="O340" s="21">
        <f>('7.жеке-улут.вал.'!N340*'7.жеке-улут.вал.'!O340+'11.жеке-чет өл.вал.'!N340*'11.жеке-чет өл.вал.'!O340)/('7.жеке-улут.вал.'!N340+'11.жеке-чет өл.вал.'!N340)</f>
        <v>10.622324329471581</v>
      </c>
      <c r="P340" s="22">
        <f>'7.жеке-улут.вал.'!P340+'11.жеке-чет өл.вал.'!P340</f>
        <v>2854255.5999999996</v>
      </c>
      <c r="Q340" s="21">
        <f>('7.жеке-улут.вал.'!P340*'7.жеке-улут.вал.'!Q340+'11.жеке-чет өл.вал.'!P340*'11.жеке-чет өл.вал.'!Q340)/('7.жеке-улут.вал.'!P340+'11.жеке-чет өл.вал.'!P340)</f>
        <v>11.796729173869355</v>
      </c>
      <c r="R340" s="23">
        <f>'7.жеке-улут.вал.'!R340+'11.жеке-чет өл.вал.'!R340</f>
        <v>50954.780000000006</v>
      </c>
      <c r="S340" s="24">
        <f>('7.жеке-улут.вал.'!R340*'7.жеке-улут.вал.'!S340+'11.жеке-чет өл.вал.'!R340*'11.жеке-чет өл.вал.'!S340)/('7.жеке-улут.вал.'!R340+'11.жеке-чет өл.вал.'!R340)</f>
        <v>11.907838679707792</v>
      </c>
    </row>
    <row r="341" spans="1:19" x14ac:dyDescent="0.2">
      <c r="A341" s="19" t="s">
        <v>18</v>
      </c>
      <c r="B341" s="20">
        <f>'7.жеке-улут.вал.'!B341+'11.жеке-чет өл.вал.'!B341</f>
        <v>211089310.15999997</v>
      </c>
      <c r="C341" s="21">
        <f>('7.жеке-улут.вал.'!B341*'7.жеке-улут.вал.'!C341+'11.жеке-чет өл.вал.'!B341*'11.жеке-чет өл.вал.'!C341)/('7.жеке-улут.вал.'!B341+'11.жеке-чет өл.вал.'!B341)</f>
        <v>1.0323354622667826</v>
      </c>
      <c r="D341" s="22">
        <f>'7.жеке-улут.вал.'!D341+'11.жеке-чет өл.вал.'!D341</f>
        <v>202840237.19999999</v>
      </c>
      <c r="E341" s="21">
        <f>('7.жеке-улут.вал.'!D341*'7.жеке-улут.вал.'!E341+'11.жеке-чет өл.вал.'!D341*'11.жеке-чет өл.вал.'!E341)/('7.жеке-улут.вал.'!D341+'11.жеке-чет өл.вал.'!D341)</f>
        <v>0.64433123814548543</v>
      </c>
      <c r="F341" s="22">
        <f t="shared" si="24"/>
        <v>8249072.96</v>
      </c>
      <c r="G341" s="21">
        <f t="shared" si="25"/>
        <v>10.573149228492197</v>
      </c>
      <c r="H341" s="22">
        <f>'7.жеке-улут.вал.'!H341+'11.жеке-чет өл.вал.'!H341</f>
        <v>180293.52000000002</v>
      </c>
      <c r="I341" s="21">
        <f>('7.жеке-улут.вал.'!H341*'7.жеке-улут.вал.'!I341+'11.жеке-чет өл.вал.'!H341*'11.жеке-чет өл.вал.'!I341)/('7.жеке-улут.вал.'!H341+'11.жеке-чет өл.вал.'!H341)</f>
        <v>6.5774776825035097</v>
      </c>
      <c r="J341" s="22">
        <f>'7.жеке-улут.вал.'!J341+'11.жеке-чет өл.вал.'!J341</f>
        <v>625424.67999999993</v>
      </c>
      <c r="K341" s="21">
        <f>('7.жеке-улут.вал.'!J341*'7.жеке-улут.вал.'!K341+'11.жеке-чет өл.вал.'!J341*'11.жеке-чет өл.вал.'!K341)/('7.жеке-улут.вал.'!J341+'11.жеке-чет өл.вал.'!J341)</f>
        <v>5.0190477436867349</v>
      </c>
      <c r="L341" s="22">
        <f>'7.жеке-улут.вал.'!L341+'11.жеке-чет өл.вал.'!L341</f>
        <v>872022.05</v>
      </c>
      <c r="M341" s="21">
        <f>('7.жеке-улут.вал.'!L341*'7.жеке-улут.вал.'!M341+'11.жеке-чет өл.вал.'!L341*'11.жеке-чет өл.вал.'!M341)/('7.жеке-улут.вал.'!L341+'11.жеке-чет өл.вал.'!L341)</f>
        <v>6.6033885011279239</v>
      </c>
      <c r="N341" s="22">
        <f>'7.жеке-улут.вал.'!N341+'11.жеке-чет өл.вал.'!N341</f>
        <v>3094189.2800000003</v>
      </c>
      <c r="O341" s="21">
        <f>('7.жеке-улут.вал.'!N341*'7.жеке-улут.вал.'!O341+'11.жеке-чет өл.вал.'!N341*'11.жеке-чет өл.вал.'!O341)/('7.жеке-улут.вал.'!N341+'11.жеке-чет өл.вал.'!N341)</f>
        <v>11.1587152631464</v>
      </c>
      <c r="P341" s="22">
        <f>'7.жеке-улут.вал.'!P341+'11.жеке-чет өл.вал.'!P341</f>
        <v>3440248.64</v>
      </c>
      <c r="Q341" s="21">
        <f>('7.жеке-улут.вал.'!P341*'7.жеке-улут.вал.'!Q341+'11.жеке-чет өл.вал.'!P341*'11.жеке-чет өл.вал.'!Q341)/('7.жеке-улут.вал.'!P341+'11.жеке-чет өл.вал.'!P341)</f>
        <v>12.267309777382797</v>
      </c>
      <c r="R341" s="23">
        <f>'7.жеке-улут.вал.'!R341+'11.жеке-чет өл.вал.'!R341</f>
        <v>36894.79</v>
      </c>
      <c r="S341" s="24">
        <f>('7.жеке-улут.вал.'!R341*'7.жеке-улут.вал.'!S341+'11.жеке-чет өл.вал.'!R341*'11.жеке-чет өл.вал.'!S341)/('7.жеке-улут.вал.'!R341+'11.жеке-чет өл.вал.'!R341)</f>
        <v>10.995947343784872</v>
      </c>
    </row>
    <row r="342" spans="1:19" x14ac:dyDescent="0.2">
      <c r="A342" s="19" t="s">
        <v>19</v>
      </c>
      <c r="B342" s="20">
        <f>'7.жеке-улут.вал.'!B342+'11.жеке-чет өл.вал.'!B342</f>
        <v>231838663.33999997</v>
      </c>
      <c r="C342" s="21">
        <f>('7.жеке-улут.вал.'!B342*'7.жеке-улут.вал.'!C342+'11.жеке-чет өл.вал.'!B342*'11.жеке-чет өл.вал.'!C342)/('7.жеке-улут.вал.'!B342+'11.жеке-чет өл.вал.'!B342)</f>
        <v>1.085018582238346</v>
      </c>
      <c r="D342" s="22">
        <f>'7.жеке-улут.вал.'!D342+'11.жеке-чет өл.вал.'!D342</f>
        <v>223508375.52000001</v>
      </c>
      <c r="E342" s="21">
        <f>('7.жеке-улут.вал.'!D342*'7.жеке-улут.вал.'!E342+'11.жеке-чет өл.вал.'!D342*'11.жеке-чет өл.вал.'!E342)/('7.жеке-улут.вал.'!D342+'11.жеке-чет өл.вал.'!D342)</f>
        <v>0.77645530336813184</v>
      </c>
      <c r="F342" s="22">
        <f t="shared" si="24"/>
        <v>8330287.8200000003</v>
      </c>
      <c r="G342" s="21">
        <f t="shared" si="25"/>
        <v>9.3640215045414834</v>
      </c>
      <c r="H342" s="22">
        <f>'7.жеке-улут.вал.'!H342+'11.жеке-чет өл.вал.'!H342</f>
        <v>215270.2</v>
      </c>
      <c r="I342" s="21">
        <f>('7.жеке-улут.вал.'!H342*'7.жеке-улут.вал.'!I342+'11.жеке-чет өл.вал.'!H342*'11.жеке-чет өл.вал.'!I342)/('7.жеке-улут.вал.'!H342+'11.жеке-чет өл.вал.'!H342)</f>
        <v>4.9595112658417211</v>
      </c>
      <c r="J342" s="22">
        <f>'7.жеке-улут.вал.'!J342+'11.жеке-чет өл.вал.'!J342</f>
        <v>661911.82000000007</v>
      </c>
      <c r="K342" s="21">
        <f>('7.жеке-улут.вал.'!J342*'7.жеке-улут.вал.'!K342+'11.жеке-чет өл.вал.'!J342*'11.жеке-чет өл.вал.'!K342)/('7.жеке-улут.вал.'!J342+'11.жеке-чет өл.вал.'!J342)</f>
        <v>4.494765313754332</v>
      </c>
      <c r="L342" s="22">
        <f>'7.жеке-улут.вал.'!L342+'11.жеке-чет өл.вал.'!L342</f>
        <v>1051584.26</v>
      </c>
      <c r="M342" s="21">
        <f>('7.жеке-улут.вал.'!L342*'7.жеке-улут.вал.'!M342+'11.жеке-чет өл.вал.'!L342*'11.жеке-чет өл.вал.'!M342)/('7.жеке-улут.вал.'!L342+'11.жеке-чет өл.вал.'!L342)</f>
        <v>5.8437021528831181</v>
      </c>
      <c r="N342" s="22">
        <f>'7.жеке-улут.вал.'!N342+'11.жеке-чет өл.вал.'!N342</f>
        <v>3475193.26</v>
      </c>
      <c r="O342" s="21">
        <f>('7.жеке-улут.вал.'!N342*'7.жеке-улут.вал.'!O342+'11.жеке-чет өл.вал.'!N342*'11.жеке-чет өл.вал.'!O342)/('7.жеке-улут.вал.'!N342+'11.жеке-чет өл.вал.'!N342)</f>
        <v>9.2634809684512618</v>
      </c>
      <c r="P342" s="22">
        <f>'7.жеке-улут.вал.'!P342+'11.жеке-чет өл.вал.'!P342</f>
        <v>2903418.74</v>
      </c>
      <c r="Q342" s="21">
        <f>('7.жеке-улут.вал.'!P342*'7.жеке-улут.вал.'!Q342+'11.жеке-чет өл.вал.'!P342*'11.жеке-чет өл.вал.'!Q342)/('7.жеке-улут.вал.'!P342+'11.жеке-чет өл.вал.'!P342)</f>
        <v>12.169476637083323</v>
      </c>
      <c r="R342" s="23">
        <f>'7.жеке-улут.вал.'!R342+'11.жеке-чет өл.вал.'!R342</f>
        <v>22909.54</v>
      </c>
      <c r="S342" s="24">
        <f>('7.жеке-улут.вал.'!R342*'7.жеке-улут.вал.'!S342+'11.жеке-чет өл.вал.'!R342*'11.жеке-чет өл.вал.'!S342)/('7.жеке-улут.вал.'!R342+'11.жеке-чет өл.вал.'!R342)</f>
        <v>12.728438030619534</v>
      </c>
    </row>
    <row r="343" spans="1:19" x14ac:dyDescent="0.2">
      <c r="A343" s="19" t="s">
        <v>20</v>
      </c>
      <c r="B343" s="20">
        <f>'7.жеке-улут.вал.'!B343+'11.жеке-чет өл.вал.'!B343</f>
        <v>219994783.30000001</v>
      </c>
      <c r="C343" s="21">
        <f>('7.жеке-улут.вал.'!B343*'7.жеке-улут.вал.'!C343+'11.жеке-чет өл.вал.'!B343*'11.жеке-чет өл.вал.'!C343)/('7.жеке-улут.вал.'!B343+'11.жеке-чет өл.вал.'!B343)</f>
        <v>1.1367408844448723</v>
      </c>
      <c r="D343" s="22">
        <f>'7.жеке-улут.вал.'!D343+'11.жеке-чет өл.вал.'!D343</f>
        <v>211795775.52000001</v>
      </c>
      <c r="E343" s="21">
        <f>('7.жеке-улут.вал.'!D343*'7.жеке-улут.вал.'!E343+'11.жеке-чет өл.вал.'!D343*'11.жеке-чет өл.вал.'!E343)/('7.жеке-улут.вал.'!D343+'11.жеке-чет өл.вал.'!D343)</f>
        <v>0.80747122752054445</v>
      </c>
      <c r="F343" s="22">
        <f t="shared" ref="F343" si="26">H343+J343+L343+N343+P343+R343</f>
        <v>8199007.7799999993</v>
      </c>
      <c r="G343" s="21">
        <f t="shared" ref="G343" si="27">(H343*I343+J343*K343+L343*M343+N343*O343+P343*Q343+R343*S343)/(H343+J343+L343+N343+P343+R343)</f>
        <v>9.6423947653456104</v>
      </c>
      <c r="H343" s="22">
        <f>'7.жеке-улут.вал.'!H343+'11.жеке-чет өл.вал.'!H343</f>
        <v>529713.21</v>
      </c>
      <c r="I343" s="21">
        <f>('7.жеке-улут.вал.'!H343*'7.жеке-улут.вал.'!I343+'11.жеке-чет өл.вал.'!H343*'11.жеке-чет өл.вал.'!I343)/('7.жеке-улут.вал.'!H343+'11.жеке-чет өл.вал.'!H343)</f>
        <v>2.5078953052728266</v>
      </c>
      <c r="J343" s="22">
        <f>'7.жеке-улут.вал.'!J343+'11.жеке-чет өл.вал.'!J343</f>
        <v>679590.45</v>
      </c>
      <c r="K343" s="21">
        <f>('7.жеке-улут.вал.'!J343*'7.жеке-улут.вал.'!K343+'11.жеке-чет өл.вал.'!J343*'11.жеке-чет өл.вал.'!K343)/('7.жеке-улут.вал.'!J343+'11.жеке-чет өл.вал.'!J343)</f>
        <v>5.3536591238149356</v>
      </c>
      <c r="L343" s="22">
        <f>'7.жеке-улут.вал.'!L343+'11.жеке-чет өл.вал.'!L343</f>
        <v>1303422.4099999999</v>
      </c>
      <c r="M343" s="21">
        <f>('7.жеке-улут.вал.'!L343*'7.жеке-улут.вал.'!M343+'11.жеке-чет өл.вал.'!L343*'11.жеке-чет өл.вал.'!M343)/('7.жеке-улут.вал.'!L343+'11.жеке-чет өл.вал.'!L343)</f>
        <v>6.8033830220856801</v>
      </c>
      <c r="N343" s="22">
        <f>'7.жеке-улут.вал.'!N343+'11.жеке-чет өл.вал.'!N343</f>
        <v>2967072.13</v>
      </c>
      <c r="O343" s="21">
        <f>('7.жеке-улут.вал.'!N343*'7.жеке-улут.вал.'!O343+'11.жеке-чет өл.вал.'!N343*'11.жеке-чет өл.вал.'!O343)/('7.жеке-улут.вал.'!N343+'11.жеке-чет өл.вал.'!N343)</f>
        <v>11.158668352292434</v>
      </c>
      <c r="P343" s="22">
        <f>'7.жеке-улут.вал.'!P343+'11.жеке-чет өл.вал.'!P343</f>
        <v>2698580.63</v>
      </c>
      <c r="Q343" s="21">
        <f>('7.жеке-улут.вал.'!P343*'7.жеке-улут.вал.'!Q343+'11.жеке-чет өл.вал.'!P343*'11.жеке-чет өл.вал.'!Q343)/('7.жеке-улут.вал.'!P343+'11.жеке-чет өл.вал.'!P343)</f>
        <v>11.802135826121317</v>
      </c>
      <c r="R343" s="23">
        <f>'7.жеке-улут.вал.'!R343+'11.жеке-чет өл.вал.'!R343</f>
        <v>20628.95</v>
      </c>
      <c r="S343" s="24">
        <f>('7.жеке-улут.вал.'!R343*'7.жеке-улут.вал.'!S343+'11.жеке-чет өл.вал.'!R343*'11.жеке-чет өл.вал.'!S343)/('7.жеке-улут.вал.'!R343+'11.жеке-чет өл.вал.'!R343)</f>
        <v>12.896337889228477</v>
      </c>
    </row>
    <row r="344" spans="1:19" ht="13.5" thickBot="1" x14ac:dyDescent="0.25">
      <c r="A344" s="25" t="s">
        <v>21</v>
      </c>
      <c r="B344" s="26">
        <f>'7.жеке-улут.вал.'!B344+'11.жеке-чет өл.вал.'!B344</f>
        <v>242687346.72</v>
      </c>
      <c r="C344" s="27">
        <f>('7.жеке-улут.вал.'!B344*'7.жеке-улут.вал.'!C344+'11.жеке-чет өл.вал.'!B344*'11.жеке-чет өл.вал.'!C344)/('7.жеке-улут.вал.'!B344+'11.жеке-чет өл.вал.'!B344)</f>
        <v>1.169933317729916</v>
      </c>
      <c r="D344" s="28">
        <f>'7.жеке-улут.вал.'!D344+'11.жеке-чет өл.вал.'!D344</f>
        <v>233826041.00999999</v>
      </c>
      <c r="E344" s="27">
        <f>('7.жеке-улут.вал.'!D344*'7.жеке-улут.вал.'!E344+'11.жеке-чет өл.вал.'!D344*'11.жеке-чет өл.вал.'!E344)/('7.жеке-улут.вал.'!D344+'11.жеке-чет өл.вал.'!D344)</f>
        <v>0.85259294211321002</v>
      </c>
      <c r="F344" s="28">
        <f t="shared" ref="F344:F355" si="28">H344+J344+L344+N344+P344+R344</f>
        <v>8861305.7100000009</v>
      </c>
      <c r="G344" s="27">
        <f t="shared" ref="G344:G355" si="29">(H344*I344+J344*K344+L344*M344+N344*O344+P344*Q344+R344*S344)/(H344+J344+L344+N344+P344+R344)</f>
        <v>9.5436929093150695</v>
      </c>
      <c r="H344" s="28">
        <f>'7.жеке-улут.вал.'!H344+'11.жеке-чет өл.вал.'!H344</f>
        <v>391078.5</v>
      </c>
      <c r="I344" s="27">
        <f>('7.жеке-улут.вал.'!H344*'7.жеке-улут.вал.'!I344+'11.жеке-чет өл.вал.'!H344*'11.жеке-чет өл.вал.'!I344)/('7.жеке-улут.вал.'!H344+'11.жеке-чет өл.вал.'!H344)</f>
        <v>3.3697472952361212</v>
      </c>
      <c r="J344" s="28">
        <f>'7.жеке-улут.вал.'!J344+'11.жеке-чет өл.вал.'!J344</f>
        <v>820191.79</v>
      </c>
      <c r="K344" s="27">
        <f>('7.жеке-улут.вал.'!J344*'7.жеке-улут.вал.'!K344+'11.жеке-чет өл.вал.'!J344*'11.жеке-чет өл.вал.'!K344)/('7.жеке-улут.вал.'!J344+'11.жеке-чет өл.вал.'!J344)</f>
        <v>5.3720690483868383</v>
      </c>
      <c r="L344" s="28">
        <f>'7.жеке-улут.вал.'!L344+'11.жеке-чет өл.вал.'!L344</f>
        <v>1258375.6200000001</v>
      </c>
      <c r="M344" s="27">
        <f>('7.жеке-улут.вал.'!L344*'7.жеке-улут.вал.'!M344+'11.жеке-чет өл.вал.'!L344*'11.жеке-чет өл.вал.'!M344)/('7.жеке-улут.вал.'!L344+'11.жеке-чет өл.вал.'!L344)</f>
        <v>7.5880868067834903</v>
      </c>
      <c r="N344" s="28">
        <f>'7.жеке-улут.вал.'!N344+'11.жеке-чет өл.вал.'!N344</f>
        <v>4050419.17</v>
      </c>
      <c r="O344" s="27">
        <f>('7.жеке-улут.вал.'!N344*'7.жеке-улут.вал.'!O344+'11.жеке-чет өл.вал.'!N344*'11.жеке-чет өл.вал.'!O344)/('7.жеке-улут.вал.'!N344+'11.жеке-чет өл.вал.'!N344)</f>
        <v>10.261673340218783</v>
      </c>
      <c r="P344" s="28">
        <f>'7.жеке-улут.вал.'!P344+'11.жеке-чет өл.вал.'!P344</f>
        <v>2319583.54</v>
      </c>
      <c r="Q344" s="27">
        <f>('7.жеке-улут.вал.'!P344*'7.жеке-улут.вал.'!Q344+'11.жеке-чет өл.вал.'!P344*'11.жеке-чет өл.вал.'!Q344)/('7.жеке-улут.вал.'!P344+'11.жеке-чет өл.вал.'!P344)</f>
        <v>11.850045118142218</v>
      </c>
      <c r="R344" s="28">
        <f>'7.жеке-улут.вал.'!R344+'11.жеке-чет өл.вал.'!R344</f>
        <v>21657.09</v>
      </c>
      <c r="S344" s="39">
        <f>('7.жеке-улут.вал.'!R344*'7.жеке-улут.вал.'!S344+'11.жеке-чет өл.вал.'!R344*'11.жеке-чет өл.вал.'!S344)/('7.жеке-улут.вал.'!R344+'11.жеке-чет өл.вал.'!R344)</f>
        <v>11.345308510977238</v>
      </c>
    </row>
    <row r="345" spans="1:19" x14ac:dyDescent="0.2">
      <c r="A345" s="32" t="s">
        <v>76</v>
      </c>
      <c r="B345" s="20">
        <f>'7.жеке-улут.вал.'!B345+'11.жеке-чет өл.вал.'!B345</f>
        <v>200653189.65999997</v>
      </c>
      <c r="C345" s="21">
        <f>('7.жеке-улут.вал.'!B345*'7.жеке-улут.вал.'!C345+'11.жеке-чет өл.вал.'!B345*'11.жеке-чет өл.вал.'!C345)/('7.жеке-улут.вал.'!B345+'11.жеке-чет өл.вал.'!B345)</f>
        <v>1.4215557341810969</v>
      </c>
      <c r="D345" s="22">
        <f>'7.жеке-улут.вал.'!D345+'11.жеке-чет өл.вал.'!D345</f>
        <v>193076660.44999999</v>
      </c>
      <c r="E345" s="21">
        <f>('7.жеке-улут.вал.'!D345*'7.жеке-улут.вал.'!E345+'11.жеке-чет өл.вал.'!D345*'11.жеке-чет өл.вал.'!E345)/('7.жеке-улут.вал.'!D345+'11.жеке-чет өл.вал.'!D345)</f>
        <v>1.1076208432395238</v>
      </c>
      <c r="F345" s="22">
        <f t="shared" si="28"/>
        <v>7576529.209999999</v>
      </c>
      <c r="G345" s="21">
        <f t="shared" si="29"/>
        <v>9.4217229165014995</v>
      </c>
      <c r="H345" s="22">
        <f>'7.жеке-улут.вал.'!H345+'11.жеке-чет өл.вал.'!H345</f>
        <v>754362.29</v>
      </c>
      <c r="I345" s="21">
        <f>('7.жеке-улут.вал.'!H345*'7.жеке-улут.вал.'!I345+'11.жеке-чет өл.вал.'!H345*'11.жеке-чет өл.вал.'!I345)/('7.жеке-улут.вал.'!H345+'11.жеке-чет өл.вал.'!H345)</f>
        <v>1.4514834182657785</v>
      </c>
      <c r="J345" s="22">
        <f>'7.жеке-улут.вал.'!J345+'11.жеке-чет өл.вал.'!J345</f>
        <v>688244.57000000007</v>
      </c>
      <c r="K345" s="21">
        <f>('7.жеке-улут.вал.'!J345*'7.жеке-улут.вал.'!K345+'11.жеке-чет өл.вал.'!J345*'11.жеке-чет өл.вал.'!K345)/('7.жеке-улут.вал.'!J345+'11.жеке-чет өл.вал.'!J345)</f>
        <v>5.2793238957192221</v>
      </c>
      <c r="L345" s="22">
        <f>'7.жеке-улут.вал.'!L345+'11.жеке-чет өл.вал.'!L345</f>
        <v>1263583.3500000001</v>
      </c>
      <c r="M345" s="21">
        <f>('7.жеке-улут.вал.'!L345*'7.жеке-улут.вал.'!M345+'11.жеке-чет өл.вал.'!L345*'11.жеке-чет өл.вал.'!M345)/('7.жеке-улут.вал.'!L345+'11.жеке-чет өл.вал.'!L345)</f>
        <v>8.0897369011707845</v>
      </c>
      <c r="N345" s="22">
        <f>'7.жеке-улут.вал.'!N345+'11.жеке-чет өл.вал.'!N345</f>
        <v>2480813.56</v>
      </c>
      <c r="O345" s="21">
        <f>('7.жеке-улут.вал.'!N345*'7.жеке-улут.вал.'!O345+'11.жеке-чет өл.вал.'!N345*'11.жеке-чет өл.вал.'!O345)/('7.жеке-улут.вал.'!N345+'11.жеке-чет өл.вал.'!N345)</f>
        <v>11.744770103401112</v>
      </c>
      <c r="P345" s="22">
        <f>'7.жеке-улут.вал.'!P345+'11.жеке-чет өл.вал.'!P345</f>
        <v>2350586.17</v>
      </c>
      <c r="Q345" s="21">
        <f>('7.жеке-улут.вал.'!P345*'7.жеке-улут.вал.'!Q345+'11.жеке-чет өл.вал.'!P345*'11.жеке-чет өл.вал.'!Q345)/('7.жеке-улут.вал.'!P345+'11.жеке-чет өл.вал.'!P345)</f>
        <v>11.406721442464676</v>
      </c>
      <c r="R345" s="23">
        <f>'7.жеке-улут.вал.'!R345+'11.жеке-чет өл.вал.'!R345</f>
        <v>38939.269999999997</v>
      </c>
      <c r="S345" s="24">
        <f>('7.жеке-улут.вал.'!R345*'7.жеке-улут.вал.'!S345+'11.жеке-чет өл.вал.'!R345*'11.жеке-чет өл.вал.'!S345)/('7.жеке-улут.вал.'!R345+'11.жеке-чет өл.вал.'!R345)</f>
        <v>12.440527829617775</v>
      </c>
    </row>
    <row r="346" spans="1:19" x14ac:dyDescent="0.2">
      <c r="A346" s="19" t="s">
        <v>11</v>
      </c>
      <c r="B346" s="20">
        <f>'7.жеке-улут.вал.'!B346+'11.жеке-чет өл.вал.'!B346</f>
        <v>216640388.53000003</v>
      </c>
      <c r="C346" s="21">
        <f>('7.жеке-улут.вал.'!B346*'7.жеке-улут.вал.'!C346+'11.жеке-чет өл.вал.'!B346*'11.жеке-чет өл.вал.'!C346)/('7.жеке-улут.вал.'!B346+'11.жеке-чет өл.вал.'!B346)</f>
        <v>1.3330038728074443</v>
      </c>
      <c r="D346" s="22">
        <f>'7.жеке-улут.вал.'!D346+'11.жеке-чет өл.вал.'!D346</f>
        <v>209859983.59999999</v>
      </c>
      <c r="E346" s="21">
        <f>('7.жеке-улут.вал.'!D346*'7.жеке-улут.вал.'!E346+'11.жеке-чет өл.вал.'!D346*'11.жеке-чет өл.вал.'!E346)/('7.жеке-улут.вал.'!D346+'11.жеке-чет өл.вал.'!D346)</f>
        <v>1.0618003385167492</v>
      </c>
      <c r="F346" s="22">
        <f t="shared" si="28"/>
        <v>6780404.9300000006</v>
      </c>
      <c r="G346" s="21">
        <f t="shared" si="29"/>
        <v>9.7270112877167136</v>
      </c>
      <c r="H346" s="22">
        <f>'7.жеке-улут.вал.'!H346+'11.жеке-чет өл.вал.'!H346</f>
        <v>506062.82</v>
      </c>
      <c r="I346" s="21">
        <f>('7.жеке-улут.вал.'!H346*'7.жеке-улут.вал.'!I346+'11.жеке-чет өл.вал.'!H346*'11.жеке-чет өл.вал.'!I346)/('7.жеке-улут.вал.'!H346+'11.жеке-чет өл.вал.'!H346)</f>
        <v>1.0885644875076956</v>
      </c>
      <c r="J346" s="22">
        <f>'7.жеке-улут.вал.'!J346+'11.жеке-чет өл.вал.'!J346</f>
        <v>737741.6100000001</v>
      </c>
      <c r="K346" s="21">
        <f>('7.жеке-улут.вал.'!J346*'7.жеке-улут.вал.'!K346+'11.жеке-чет өл.вал.'!J346*'11.жеке-чет өл.вал.'!K346)/('7.жеке-улут.вал.'!J346+'11.жеке-чет өл.вал.'!J346)</f>
        <v>5.0117506619966861</v>
      </c>
      <c r="L346" s="22">
        <f>'7.жеке-улут.вал.'!L346+'11.жеке-чет өл.вал.'!L346</f>
        <v>1068091.01</v>
      </c>
      <c r="M346" s="21">
        <f>('7.жеке-улут.вал.'!L346*'7.жеке-улут.вал.'!M346+'11.жеке-чет өл.вал.'!L346*'11.жеке-чет өл.вал.'!M346)/('7.жеке-улут.вал.'!L346+'11.жеке-чет өл.вал.'!L346)</f>
        <v>7.8479353494418076</v>
      </c>
      <c r="N346" s="22">
        <f>'7.жеке-улут.вал.'!N346+'11.жеке-чет өл.вал.'!N346</f>
        <v>2516519.48</v>
      </c>
      <c r="O346" s="21">
        <f>('7.жеке-улут.вал.'!N346*'7.жеке-улут.вал.'!O346+'11.жеке-чет өл.вал.'!N346*'11.жеке-чет өл.вал.'!O346)/('7.жеке-улут.вал.'!N346+'11.жеке-чет өл.вал.'!N346)</f>
        <v>11.391074305770955</v>
      </c>
      <c r="P346" s="22">
        <f>'7.жеке-улут.вал.'!P346+'11.жеке-чет өл.вал.'!P346</f>
        <v>1925808.23</v>
      </c>
      <c r="Q346" s="21">
        <f>('7.жеке-улут.вал.'!P346*'7.жеке-улут.вал.'!Q346+'11.жеке-чет өл.вал.'!P346*'11.жеке-чет өл.вал.'!Q346)/('7.жеке-улут.вал.'!P346+'11.жеке-чет өл.вал.'!P346)</f>
        <v>12.612395284030937</v>
      </c>
      <c r="R346" s="23">
        <f>'7.жеке-улут.вал.'!R346+'11.жеке-чет өл.вал.'!R346</f>
        <v>26181.78</v>
      </c>
      <c r="S346" s="24">
        <f>('7.жеке-улут.вал.'!R346*'7.жеке-улут.вал.'!S346+'11.жеке-чет өл.вал.'!R346*'11.жеке-чет өл.вал.'!S346)/('7.жеке-улут.вал.'!R346+'11.жеке-чет өл.вал.'!R346)</f>
        <v>14.039994698603337</v>
      </c>
    </row>
    <row r="347" spans="1:19" x14ac:dyDescent="0.2">
      <c r="A347" s="19" t="s">
        <v>12</v>
      </c>
      <c r="B347" s="20">
        <f>'7.жеке-улут.вал.'!B347+'11.жеке-чет өл.вал.'!B347</f>
        <v>240522237.97000003</v>
      </c>
      <c r="C347" s="21">
        <f>('7.жеке-улут.вал.'!B347*'7.жеке-улут.вал.'!C347+'11.жеке-чет өл.вал.'!B347*'11.жеке-чет өл.вал.'!C347)/('7.жеке-улут.вал.'!B347+'11.жеке-чет өл.вал.'!B347)</f>
        <v>1.3705358037680293</v>
      </c>
      <c r="D347" s="22">
        <f>'7.жеке-улут.вал.'!D347+'11.жеке-чет өл.вал.'!D347</f>
        <v>233306478.99000001</v>
      </c>
      <c r="E347" s="21">
        <f>('7.жеке-улут.вал.'!D347*'7.жеке-улут.вал.'!E347+'11.жеке-чет өл.вал.'!D347*'11.жеке-чет өл.вал.'!E347)/('7.жеке-улут.вал.'!D347+'11.жеке-чет өл.вал.'!D347)</f>
        <v>1.1216713592288023</v>
      </c>
      <c r="F347" s="22">
        <f t="shared" si="28"/>
        <v>7215758.9800000004</v>
      </c>
      <c r="G347" s="21">
        <f t="shared" si="29"/>
        <v>9.4170472604532485</v>
      </c>
      <c r="H347" s="22">
        <f>'7.жеке-улут.вал.'!H347+'11.жеке-чет өл.вал.'!H347</f>
        <v>722642.74</v>
      </c>
      <c r="I347" s="21">
        <f>('7.жеке-улут.вал.'!H347*'7.жеке-улут.вал.'!I347+'11.жеке-чет өл.вал.'!H347*'11.жеке-чет өл.вал.'!I347)/('7.жеке-улут.вал.'!H347+'11.жеке-чет өл.вал.'!H347)</f>
        <v>1.2043377063471208</v>
      </c>
      <c r="J347" s="22">
        <f>'7.жеке-улут.вал.'!J347+'11.жеке-чет өл.вал.'!J347</f>
        <v>740789.24</v>
      </c>
      <c r="K347" s="21">
        <f>('7.жеке-улут.вал.'!J347*'7.жеке-улут.вал.'!K347+'11.жеке-чет өл.вал.'!J347*'11.жеке-чет өл.вал.'!K347)/('7.жеке-улут.вал.'!J347+'11.жеке-чет өл.вал.'!J347)</f>
        <v>5.4924255928717312</v>
      </c>
      <c r="L347" s="22">
        <f>'7.жеке-улут.вал.'!L347+'11.жеке-чет өл.вал.'!L347</f>
        <v>1094670.83</v>
      </c>
      <c r="M347" s="21">
        <f>('7.жеке-улут.вал.'!L347*'7.жеке-улут.вал.'!M347+'11.жеке-чет өл.вал.'!L347*'11.жеке-чет өл.вал.'!M347)/('7.жеке-улут.вал.'!L347+'11.жеке-чет өл.вал.'!L347)</f>
        <v>7.5945653732273071</v>
      </c>
      <c r="N347" s="22">
        <f>'7.жеке-улут.вал.'!N347+'11.жеке-чет өл.вал.'!N347</f>
        <v>2623796.4500000002</v>
      </c>
      <c r="O347" s="21">
        <f>('7.жеке-улут.вал.'!N347*'7.жеке-улут.вал.'!O347+'11.жеке-чет өл.вал.'!N347*'11.жеке-чет өл.вал.'!O347)/('7.жеке-улут.вал.'!N347+'11.жеке-чет өл.вал.'!N347)</f>
        <v>11.949174288462803</v>
      </c>
      <c r="P347" s="22">
        <f>'7.жеке-улут.вал.'!P347+'11.жеке-чет өл.вал.'!P347</f>
        <v>1978561.8199999998</v>
      </c>
      <c r="Q347" s="21">
        <f>('7.жеке-улут.вал.'!P347*'7.жеке-улут.вал.'!Q347+'11.жеке-чет өл.вал.'!P347*'11.жеке-чет өл.вал.'!Q347)/('7.жеке-улут.вал.'!P347+'11.жеке-чет өл.вал.'!P347)</f>
        <v>11.420953846314466</v>
      </c>
      <c r="R347" s="23">
        <f>'7.жеке-улут.вал.'!R347+'11.жеке-чет өл.вал.'!R347</f>
        <v>55297.899999999994</v>
      </c>
      <c r="S347" s="24">
        <f>('7.жеке-улут.вал.'!R347*'7.жеке-улут.вал.'!S347+'11.жеке-чет өл.вал.'!R347*'11.жеке-чет өл.вал.'!S347)/('7.жеке-улут.вал.'!R347+'11.жеке-чет өл.вал.'!R347)</f>
        <v>13.550137828018793</v>
      </c>
    </row>
    <row r="348" spans="1:19" x14ac:dyDescent="0.2">
      <c r="A348" s="19" t="s">
        <v>13</v>
      </c>
      <c r="B348" s="20">
        <f>'7.жеке-улут.вал.'!B348+'11.жеке-чет өл.вал.'!B348</f>
        <v>292802265.58999997</v>
      </c>
      <c r="C348" s="21">
        <f>('7.жеке-улут.вал.'!B348*'7.жеке-улут.вал.'!C348+'11.жеке-чет өл.вал.'!B348*'11.жеке-чет өл.вал.'!C348)/('7.жеке-улут.вал.'!B348+'11.жеке-чет өл.вал.'!B348)</f>
        <v>1.373329457961793</v>
      </c>
      <c r="D348" s="22">
        <f>'7.жеке-улут.вал.'!D348+'11.жеке-чет өл.вал.'!D348</f>
        <v>284908907.06</v>
      </c>
      <c r="E348" s="21">
        <f>('7.жеке-улут.вал.'!D348*'7.жеке-улут.вал.'!E348+'11.жеке-чет өл.вал.'!D348*'11.жеке-чет өл.вал.'!E348)/('7.жеке-улут.вал.'!D348+'11.жеке-чет өл.вал.'!D348)</f>
        <v>1.1594311724144648</v>
      </c>
      <c r="F348" s="22">
        <f t="shared" si="28"/>
        <v>7893358.5300000003</v>
      </c>
      <c r="G348" s="21">
        <f t="shared" si="29"/>
        <v>9.0939374254928236</v>
      </c>
      <c r="H348" s="22">
        <f>'7.жеке-улут.вал.'!H348+'11.жеке-чет өл.вал.'!H348</f>
        <v>643634.28</v>
      </c>
      <c r="I348" s="21">
        <f>('7.жеке-улут.вал.'!H348*'7.жеке-улут.вал.'!I348+'11.жеке-чет өл.вал.'!H348*'11.жеке-чет өл.вал.'!I348)/('7.жеке-улут.вал.'!H348+'11.жеке-чет өл.вал.'!H348)</f>
        <v>1.8433768919206734</v>
      </c>
      <c r="J348" s="22">
        <f>'7.жеке-улут.вал.'!J348+'11.жеке-чет өл.вал.'!J348</f>
        <v>862675.41</v>
      </c>
      <c r="K348" s="21">
        <f>('7.жеке-улут.вал.'!J348*'7.жеке-улут.вал.'!K348+'11.жеке-чет өл.вал.'!J348*'11.жеке-чет өл.вал.'!K348)/('7.жеке-улут.вал.'!J348+'11.жеке-чет өл.вал.'!J348)</f>
        <v>5.5543277424587787</v>
      </c>
      <c r="L348" s="22">
        <f>'7.жеке-улут.вал.'!L348+'11.жеке-чет өл.вал.'!L348</f>
        <v>1130491.51</v>
      </c>
      <c r="M348" s="21">
        <f>('7.жеке-улут.вал.'!L348*'7.жеке-улут.вал.'!M348+'11.жеке-чет өл.вал.'!L348*'11.жеке-чет өл.вал.'!M348)/('7.жеке-улут.вал.'!L348+'11.жеке-чет өл.вал.'!L348)</f>
        <v>6.0669586546474799</v>
      </c>
      <c r="N348" s="22">
        <f>'7.жеке-улут.вал.'!N348+'11.жеке-чет өл.вал.'!N348</f>
        <v>2967202.24</v>
      </c>
      <c r="O348" s="21">
        <f>('7.жеке-улут.вал.'!N348*'7.жеке-улут.вал.'!O348+'11.жеке-чет өл.вал.'!N348*'11.жеке-чет өл.вал.'!O348)/('7.жеке-улут.вал.'!N348+'11.жеке-чет өл.вал.'!N348)</f>
        <v>10.573300211717264</v>
      </c>
      <c r="P348" s="22">
        <f>'7.жеке-улут.вал.'!P348+'11.жеке-чет өл.вал.'!P348</f>
        <v>2259616.7799999998</v>
      </c>
      <c r="Q348" s="21">
        <f>('7.жеке-улут.вал.'!P348*'7.жеке-улут.вал.'!Q348+'11.жеке-чет өл.вал.'!P348*'11.жеке-чет өл.вал.'!Q348)/('7.жеке-улут.вал.'!P348+'11.жеке-чет өл.вал.'!P348)</f>
        <v>12.023896340555623</v>
      </c>
      <c r="R348" s="23">
        <f>'7.жеке-улут.вал.'!R348+'11.жеке-чет өл.вал.'!R348</f>
        <v>29738.309999999998</v>
      </c>
      <c r="S348" s="24">
        <f>('7.жеке-улут.вал.'!R348*'7.жеке-улут.вал.'!S348+'11.жеке-чет өл.вал.'!R348*'11.жеке-чет өл.вал.'!S348)/('7.жеке-улут.вал.'!R348+'11.жеке-чет өл.вал.'!R348)</f>
        <v>13.534823350755298</v>
      </c>
    </row>
    <row r="349" spans="1:19" x14ac:dyDescent="0.2">
      <c r="A349" s="19" t="s">
        <v>14</v>
      </c>
      <c r="B349" s="20">
        <f>'7.жеке-улут.вал.'!B349+'11.жеке-чет өл.вал.'!B349</f>
        <v>311827352.64999998</v>
      </c>
      <c r="C349" s="21">
        <f>('7.жеке-улут.вал.'!B349*'7.жеке-улут.вал.'!C349+'11.жеке-чет өл.вал.'!B349*'11.жеке-чет өл.вал.'!C349)/('7.жеке-улут.вал.'!B349+'11.жеке-чет өл.вал.'!B349)</f>
        <v>1.2032487079064447</v>
      </c>
      <c r="D349" s="22">
        <f>'7.жеке-улут.вал.'!D349+'11.жеке-чет өл.вал.'!D349</f>
        <v>303249767.35000002</v>
      </c>
      <c r="E349" s="21">
        <f>('7.жеке-улут.вал.'!D349*'7.жеке-улут.вал.'!E349+'11.жеке-чет өл.вал.'!D349*'11.жеке-чет өл.вал.'!E349)/('7.жеке-улут.вал.'!D349+'11.жеке-чет өл.вал.'!D349)</f>
        <v>0.95985589371071178</v>
      </c>
      <c r="F349" s="22">
        <f t="shared" si="28"/>
        <v>8577585.3000000007</v>
      </c>
      <c r="G349" s="21">
        <f t="shared" si="29"/>
        <v>9.8080963075587277</v>
      </c>
      <c r="H349" s="22">
        <f>'7.жеке-улут.вал.'!H349+'11.жеке-чет өл.вал.'!H349</f>
        <v>576393.09</v>
      </c>
      <c r="I349" s="21">
        <f>('7.жеке-улут.вал.'!H349*'7.жеке-улут.вал.'!I349+'11.жеке-чет өл.вал.'!H349*'11.жеке-чет өл.вал.'!I349)/('7.жеке-улут.вал.'!H349+'11.жеке-чет өл.вал.'!H349)</f>
        <v>2.4729244809301938</v>
      </c>
      <c r="J349" s="22">
        <f>'7.жеке-улут.вал.'!J349+'11.жеке-чет өл.вал.'!J349</f>
        <v>970276.41000000015</v>
      </c>
      <c r="K349" s="21">
        <f>('7.жеке-улут.вал.'!J349*'7.жеке-улут.вал.'!K349+'11.жеке-чет өл.вал.'!J349*'11.жеке-чет өл.вал.'!K349)/('7.жеке-улут.вал.'!J349+'11.жеке-чет өл.вал.'!J349)</f>
        <v>5.7669278371922905</v>
      </c>
      <c r="L349" s="22">
        <f>'7.жеке-улут.вал.'!L349+'11.жеке-чет өл.вал.'!L349</f>
        <v>1125004.73</v>
      </c>
      <c r="M349" s="21">
        <f>('7.жеке-улут.вал.'!L349*'7.жеке-улут.вал.'!M349+'11.жеке-чет өл.вал.'!L349*'11.жеке-чет өл.вал.'!M349)/('7.жеке-улут.вал.'!L349+'11.жеке-чет өл.вал.'!L349)</f>
        <v>7.411533450086031</v>
      </c>
      <c r="N349" s="22">
        <f>'7.жеке-улут.вал.'!N349+'11.жеке-чет өл.вал.'!N349</f>
        <v>3033017.25</v>
      </c>
      <c r="O349" s="21">
        <f>('7.жеке-улут.вал.'!N349*'7.жеке-улут.вал.'!O349+'11.жеке-чет өл.вал.'!N349*'11.жеке-чет өл.вал.'!O349)/('7.жеке-улут.вал.'!N349+'11.жеке-чет өл.вал.'!N349)</f>
        <v>10.749558056189786</v>
      </c>
      <c r="P349" s="22">
        <f>'7.жеке-улут.вал.'!P349+'11.жеке-чет өл.вал.'!P349</f>
        <v>2839602.0999999996</v>
      </c>
      <c r="Q349" s="21">
        <f>('7.жеке-улут.вал.'!P349*'7.жеке-улут.вал.'!Q349+'11.жеке-чет өл.вал.'!P349*'11.жеке-чет өл.вал.'!Q349)/('7.жеке-улут.вал.'!P349+'11.жеке-чет өл.вал.'!P349)</f>
        <v>12.559313178208996</v>
      </c>
      <c r="R349" s="23">
        <f>'7.жеке-улут.вал.'!R349+'11.жеке-чет өл.вал.'!R349</f>
        <v>33291.72</v>
      </c>
      <c r="S349" s="24">
        <f>('7.жеке-улут.вал.'!R349*'7.жеке-улут.вал.'!S349+'11.жеке-чет өл.вал.'!R349*'11.жеке-чет өл.вал.'!S349)/('7.жеке-улут.вал.'!R349+'11.жеке-чет өл.вал.'!R349)</f>
        <v>15.133937495569512</v>
      </c>
    </row>
    <row r="350" spans="1:19" x14ac:dyDescent="0.2">
      <c r="A350" s="19" t="s">
        <v>15</v>
      </c>
      <c r="B350" s="20">
        <f>'7.жеке-улут.вал.'!B350+'11.жеке-чет өл.вал.'!B350</f>
        <v>317813688.28000003</v>
      </c>
      <c r="C350" s="21">
        <f>('7.жеке-улут.вал.'!B350*'7.жеке-улут.вал.'!C350+'11.жеке-чет өл.вал.'!B350*'11.жеке-чет өл.вал.'!C350)/('7.жеке-улут.вал.'!B350+'11.жеке-чет өл.вал.'!B350)</f>
        <v>1.5034218413180522</v>
      </c>
      <c r="D350" s="22">
        <f>'7.жеке-улут.вал.'!D350+'11.жеке-чет өл.вал.'!D350</f>
        <v>309584751.51999998</v>
      </c>
      <c r="E350" s="21">
        <f>('7.жеке-улут.вал.'!D350*'7.жеке-улут.вал.'!E350+'11.жеке-чет өл.вал.'!D350*'11.жеке-чет өл.вал.'!E350)/('7.жеке-улут.вал.'!D350+'11.жеке-чет өл.вал.'!D350)</f>
        <v>1.2873010972992089</v>
      </c>
      <c r="F350" s="22">
        <f t="shared" si="28"/>
        <v>8228936.7600000007</v>
      </c>
      <c r="G350" s="21">
        <f t="shared" si="29"/>
        <v>9.6342033489148058</v>
      </c>
      <c r="H350" s="22">
        <f>'7.жеке-улут.вал.'!H350+'11.жеке-чет өл.вал.'!H350</f>
        <v>658461.40999999992</v>
      </c>
      <c r="I350" s="21">
        <f>('7.жеке-улут.вал.'!H350*'7.жеке-улут.вал.'!I350+'11.жеке-чет өл.вал.'!H350*'11.жеке-чет өл.вал.'!I350)/('7.жеке-улут.вал.'!H350+'11.жеке-чет өл.вал.'!H350)</f>
        <v>2.2260406516457798</v>
      </c>
      <c r="J350" s="22">
        <f>'7.жеке-улут.вал.'!J350+'11.жеке-чет өл.вал.'!J350</f>
        <v>847494.84000000008</v>
      </c>
      <c r="K350" s="21">
        <f>('7.жеке-улут.вал.'!J350*'7.жеке-улут.вал.'!K350+'11.жеке-чет өл.вал.'!J350*'11.жеке-чет өл.вал.'!K350)/('7.жеке-улут.вал.'!J350+'11.жеке-чет өл.вал.'!J350)</f>
        <v>5.5755763819163757</v>
      </c>
      <c r="L350" s="22">
        <f>'7.жеке-улут.вал.'!L350+'11.жеке-чет өл.вал.'!L350</f>
        <v>864797.57000000007</v>
      </c>
      <c r="M350" s="21">
        <f>('7.жеке-улут.вал.'!L350*'7.жеке-улут.вал.'!M350+'11.жеке-чет өл.вал.'!L350*'11.жеке-чет өл.вал.'!M350)/('7.жеке-улут.вал.'!L350+'11.жеке-чет өл.вал.'!L350)</f>
        <v>7.5136925661111658</v>
      </c>
      <c r="N350" s="22">
        <f>'7.жеке-улут.вал.'!N350+'11.жеке-чет өл.вал.'!N350</f>
        <v>3191630</v>
      </c>
      <c r="O350" s="21">
        <f>('7.жеке-улут.вал.'!N350*'7.жеке-улут.вал.'!O350+'11.жеке-чет өл.вал.'!N350*'11.жеке-чет өл.вал.'!O350)/('7.жеке-улут.вал.'!N350+'11.жеке-чет өл.вал.'!N350)</f>
        <v>10.365776271842314</v>
      </c>
      <c r="P350" s="22">
        <f>'7.жеке-улут.вал.'!P350+'11.жеке-чет өл.вал.'!P350</f>
        <v>2609961.2000000002</v>
      </c>
      <c r="Q350" s="21">
        <f>('7.жеке-улут.вал.'!P350*'7.жеке-улут.вал.'!Q350+'11.жеке-чет өл.вал.'!P350*'11.жеке-чет өл.вал.'!Q350)/('7.жеке-улут.вал.'!P350+'11.жеке-чет өл.вал.'!P350)</f>
        <v>12.518047590822452</v>
      </c>
      <c r="R350" s="23">
        <f>'7.жеке-улут.вал.'!R350+'11.жеке-чет өл.вал.'!R350</f>
        <v>56591.74</v>
      </c>
      <c r="S350" s="24">
        <f>('7.жеке-улут.вал.'!R350*'7.жеке-улут.вал.'!S350+'11.жеке-чет өл.вал.'!R350*'11.жеке-чет өл.вал.'!S350)/('7.жеке-улут.вал.'!R350+'11.жеке-чет өл.вал.'!R350)</f>
        <v>14.755720606929572</v>
      </c>
    </row>
    <row r="351" spans="1:19" x14ac:dyDescent="0.2">
      <c r="A351" s="19" t="s">
        <v>16</v>
      </c>
      <c r="B351" s="20">
        <f>'7.жеке-улут.вал.'!B351+'11.жеке-чет өл.вал.'!B351</f>
        <v>379742149.65000004</v>
      </c>
      <c r="C351" s="21">
        <f>('7.жеке-улут.вал.'!B351*'7.жеке-улут.вал.'!C351+'11.жеке-чет өл.вал.'!B351*'11.жеке-чет өл.вал.'!C351)/('7.жеке-улут.вал.'!B351+'11.жеке-чет өл.вал.'!B351)</f>
        <v>1.5501363382715048</v>
      </c>
      <c r="D351" s="22">
        <f>'7.жеке-улут.вал.'!D351+'11.жеке-чет өл.вал.'!D351</f>
        <v>370800171.57000005</v>
      </c>
      <c r="E351" s="21">
        <f>('7.жеке-улут.вал.'!D351*'7.жеке-улут.вал.'!E351+'11.жеке-чет өл.вал.'!D351*'11.жеке-чет өл.вал.'!E351)/('7.жеке-улут.вал.'!D351+'11.жеке-чет өл.вал.'!D351)</f>
        <v>1.3547056862916571</v>
      </c>
      <c r="F351" s="22">
        <f t="shared" si="28"/>
        <v>8941978.0800000019</v>
      </c>
      <c r="G351" s="21">
        <f t="shared" si="29"/>
        <v>9.6541283896772807</v>
      </c>
      <c r="H351" s="22">
        <f>'7.жеке-улут.вал.'!H351+'11.жеке-чет өл.вал.'!H351</f>
        <v>591382.55000000005</v>
      </c>
      <c r="I351" s="21">
        <f>('7.жеке-улут.вал.'!H351*'7.жеке-улут.вал.'!I351+'11.жеке-чет өл.вал.'!H351*'11.жеке-чет өл.вал.'!I351)/('7.жеке-улут.вал.'!H351+'11.жеке-чет өл.вал.'!H351)</f>
        <v>2.3558263579133341</v>
      </c>
      <c r="J351" s="22">
        <f>'7.жеке-улут.вал.'!J351+'11.жеке-чет өл.вал.'!J351</f>
        <v>977003.34000000008</v>
      </c>
      <c r="K351" s="21">
        <f>('7.жеке-улут.вал.'!J351*'7.жеке-улут.вал.'!K351+'11.жеке-чет өл.вал.'!J351*'11.жеке-чет өл.вал.'!K351)/('7.жеке-улут.вал.'!J351+'11.жеке-чет өл.вал.'!J351)</f>
        <v>5.0111797202249031</v>
      </c>
      <c r="L351" s="22">
        <f>'7.жеке-улут.вал.'!L351+'11.жеке-чет өл.вал.'!L351</f>
        <v>848896.3</v>
      </c>
      <c r="M351" s="21">
        <f>('7.жеке-улут.вал.'!L351*'7.жеке-улут.вал.'!M351+'11.жеке-чет өл.вал.'!L351*'11.жеке-чет өл.вал.'!M351)/('7.жеке-улут.вал.'!L351+'11.жеке-чет өл.вал.'!L351)</f>
        <v>7.0696963292218404</v>
      </c>
      <c r="N351" s="22">
        <f>'7.жеке-улут.вал.'!N351+'11.жеке-чет өл.вал.'!N351</f>
        <v>3520558.88</v>
      </c>
      <c r="O351" s="21">
        <f>('7.жеке-улут.вал.'!N351*'7.жеке-улут.вал.'!O351+'11.жеке-чет өл.вал.'!N351*'11.жеке-чет өл.вал.'!O351)/('7.жеке-улут.вал.'!N351+'11.жеке-чет өл.вал.'!N351)</f>
        <v>10.493732771854647</v>
      </c>
      <c r="P351" s="22">
        <f>'7.жеке-улут.вал.'!P351+'11.жеке-чет өл.вал.'!P351</f>
        <v>2968280.46</v>
      </c>
      <c r="Q351" s="21">
        <f>('7.жеке-улут.вал.'!P351*'7.жеке-улут.вал.'!Q351+'11.жеке-чет өл.вал.'!P351*'11.жеке-чет өл.вал.'!Q351)/('7.жеке-улут.вал.'!P351+'11.жеке-чет өл.вал.'!P351)</f>
        <v>12.398051636434671</v>
      </c>
      <c r="R351" s="23">
        <f>'7.жеке-улут.вал.'!R351+'11.жеке-чет өл.вал.'!R351</f>
        <v>35856.550000000003</v>
      </c>
      <c r="S351" s="24">
        <f>('7.жеке-улут.вал.'!R351*'7.жеке-улут.вал.'!S351+'11.жеке-чет өл.вал.'!R351*'11.жеке-чет өл.вал.'!S351)/('7.жеке-улут.вал.'!R351+'11.жеке-чет өл.вал.'!R351)</f>
        <v>8.1361133265749181</v>
      </c>
    </row>
    <row r="352" spans="1:19" x14ac:dyDescent="0.2">
      <c r="A352" s="19" t="s">
        <v>17</v>
      </c>
      <c r="B352" s="20">
        <f>'7.жеке-улут.вал.'!B352+'11.жеке-чет өл.вал.'!B352</f>
        <v>371441325.28000009</v>
      </c>
      <c r="C352" s="21">
        <f>('7.жеке-улут.вал.'!B352*'7.жеке-улут.вал.'!C352+'11.жеке-чет өл.вал.'!B352*'11.жеке-чет өл.вал.'!C352)/('7.жеке-улут.вал.'!B352+'11.жеке-чет өл.вал.'!B352)</f>
        <v>1.5496669524361413</v>
      </c>
      <c r="D352" s="22">
        <f>'7.жеке-улут.вал.'!D352+'11.жеке-чет өл.вал.'!D352</f>
        <v>362647160.78000003</v>
      </c>
      <c r="E352" s="21">
        <f>('7.жеке-улут.вал.'!D352*'7.жеке-улут.вал.'!E352+'11.жеке-чет өл.вал.'!D352*'11.жеке-чет өл.вал.'!E352)/('7.жеке-улут.вал.'!D352+'11.жеке-чет өл.вал.'!D352)</f>
        <v>1.3587295706917717</v>
      </c>
      <c r="F352" s="22">
        <f t="shared" si="28"/>
        <v>8794164.5</v>
      </c>
      <c r="G352" s="21">
        <f t="shared" si="29"/>
        <v>9.4233995141096063</v>
      </c>
      <c r="H352" s="22">
        <f>'7.жеке-улут.вал.'!H352+'11.жеке-чет өл.вал.'!H352</f>
        <v>562304.35</v>
      </c>
      <c r="I352" s="21">
        <f>('7.жеке-улут.вал.'!H352*'7.жеке-улут.вал.'!I352+'11.жеке-чет өл.вал.'!H352*'11.жеке-чет өл.вал.'!I352)/('7.жеке-улут.вал.'!H352+'11.жеке-чет өл.вал.'!H352)</f>
        <v>1.9396848041456554</v>
      </c>
      <c r="J352" s="22">
        <f>'7.жеке-улут.вал.'!J352+'11.жеке-чет өл.вал.'!J352</f>
        <v>922580.22</v>
      </c>
      <c r="K352" s="21">
        <f>('7.жеке-улут.вал.'!J352*'7.жеке-улут.вал.'!K352+'11.жеке-чет өл.вал.'!J352*'11.жеке-чет өл.вал.'!K352)/('7.жеке-улут.вал.'!J352+'11.жеке-чет өл.вал.'!J352)</f>
        <v>4.8441863481530092</v>
      </c>
      <c r="L352" s="22">
        <f>'7.жеке-улут.вал.'!L352+'11.жеке-чет өл.вал.'!L352</f>
        <v>917469.78</v>
      </c>
      <c r="M352" s="21">
        <f>('7.жеке-улут.вал.'!L352*'7.жеке-улут.вал.'!M352+'11.жеке-чет өл.вал.'!L352*'11.жеке-чет өл.вал.'!M352)/('7.жеке-улут.вал.'!L352+'11.жеке-чет өл.вал.'!L352)</f>
        <v>6.2879110262356539</v>
      </c>
      <c r="N352" s="22">
        <f>'7.жеке-улут.вал.'!N352+'11.жеке-чет өл.вал.'!N352</f>
        <v>3684738.65</v>
      </c>
      <c r="O352" s="21">
        <f>('7.жеке-улут.вал.'!N352*'7.жеке-улут.вал.'!O352+'11.жеке-чет өл.вал.'!N352*'11.жеке-чет өл.вал.'!O352)/('7.жеке-улут.вал.'!N352+'11.жеке-чет өл.вал.'!N352)</f>
        <v>10.586101079679027</v>
      </c>
      <c r="P352" s="22">
        <f>'7.жеке-улут.вал.'!P352+'11.жеке-чет өл.вал.'!P352</f>
        <v>2690008.8600000003</v>
      </c>
      <c r="Q352" s="21">
        <f>('7.жеке-улут.вал.'!P352*'7.жеке-улут.вал.'!Q352+'11.жеке-чет өл.вал.'!P352*'11.жеке-чет өл.вал.'!Q352)/('7.жеке-улут.вал.'!P352+'11.жеке-чет өл.вал.'!P352)</f>
        <v>12.010856003017</v>
      </c>
      <c r="R352" s="23">
        <f>'7.жеке-улут.вал.'!R352+'11.жеке-чет өл.вал.'!R352</f>
        <v>17062.64</v>
      </c>
      <c r="S352" s="24">
        <f>('7.жеке-улут.вал.'!R352*'7.жеке-улут.вал.'!S352+'11.жеке-чет өл.вал.'!R352*'11.жеке-чет өл.вал.'!S352)/('7.жеке-улут.вал.'!R352+'11.жеке-чет өл.вал.'!R352)</f>
        <v>13.232920298382885</v>
      </c>
    </row>
    <row r="353" spans="1:19" x14ac:dyDescent="0.2">
      <c r="A353" s="19" t="s">
        <v>18</v>
      </c>
      <c r="B353" s="20">
        <f>'7.жеке-улут.вал.'!B353+'11.жеке-чет өл.вал.'!B353</f>
        <v>374897176.09000003</v>
      </c>
      <c r="C353" s="21">
        <f>('7.жеке-улут.вал.'!B353*'7.жеке-улут.вал.'!C353+'11.жеке-чет өл.вал.'!B353*'11.жеке-чет өл.вал.'!C353)/('7.жеке-улут.вал.'!B353+'11.жеке-чет өл.вал.'!B353)</f>
        <v>1.5983832768426742</v>
      </c>
      <c r="D353" s="22">
        <f>'7.жеке-улут.вал.'!D353+'11.жеке-чет өл.вал.'!D353</f>
        <v>365944980.26999998</v>
      </c>
      <c r="E353" s="21">
        <f>('7.жеке-улут.вал.'!D353*'7.жеке-улут.вал.'!E353+'11.жеке-чет өл.вал.'!D353*'11.жеке-чет өл.вал.'!E353)/('7.жеке-улут.вал.'!D353+'11.жеке-чет өл.вал.'!D353)</f>
        <v>1.4091419066342459</v>
      </c>
      <c r="F353" s="22">
        <f t="shared" si="28"/>
        <v>8952195.8200000003</v>
      </c>
      <c r="G353" s="21">
        <f t="shared" si="29"/>
        <v>9.3341311178892425</v>
      </c>
      <c r="H353" s="22">
        <f>'7.жеке-улут.вал.'!H353+'11.жеке-чет өл.вал.'!H353</f>
        <v>817498.4</v>
      </c>
      <c r="I353" s="21">
        <f>('7.жеке-улут.вал.'!H353*'7.жеке-улут.вал.'!I353+'11.жеке-чет өл.вал.'!H353*'11.жеке-чет өл.вал.'!I353)/('7.жеке-улут.вал.'!H353+'11.жеке-чет өл.вал.'!H353)</f>
        <v>1.6396773497049024</v>
      </c>
      <c r="J353" s="22">
        <f>'7.жеке-улут.вал.'!J353+'11.жеке-чет өл.вал.'!J353</f>
        <v>787100.59000000008</v>
      </c>
      <c r="K353" s="21">
        <f>('7.жеке-улут.вал.'!J353*'7.жеке-улут.вал.'!K353+'11.жеке-чет өл.вал.'!J353*'11.жеке-чет өл.вал.'!K353)/('7.жеке-улут.вал.'!J353+'11.жеке-чет өл.вал.'!J353)</f>
        <v>5.2857967604877496</v>
      </c>
      <c r="L353" s="22">
        <f>'7.жеке-улут.вал.'!L353+'11.жеке-чет өл.вал.'!L353</f>
        <v>1036234.33</v>
      </c>
      <c r="M353" s="21">
        <f>('7.жеке-улут.вал.'!L353*'7.жеке-улут.вал.'!M353+'11.жеке-чет өл.вал.'!L353*'11.жеке-чет өл.вал.'!M353)/('7.жеке-улут.вал.'!L353+'11.жеке-чет өл.вал.'!L353)</f>
        <v>6.8688447428681538</v>
      </c>
      <c r="N353" s="22">
        <f>'7.жеке-улут.вал.'!N353+'11.жеке-чет өл.вал.'!N353</f>
        <v>3785219.57</v>
      </c>
      <c r="O353" s="21">
        <f>('7.жеке-улут.вал.'!N353*'7.жеке-улут.вал.'!O353+'11.жеке-чет өл.вал.'!N353*'11.жеке-чет өл.вал.'!O353)/('7.жеке-улут.вал.'!N353+'11.жеке-чет өл.вал.'!N353)</f>
        <v>10.689843549762719</v>
      </c>
      <c r="P353" s="22">
        <f>'7.жеке-улут.вал.'!P353+'11.жеке-чет өл.вал.'!P353</f>
        <v>2496145.77</v>
      </c>
      <c r="Q353" s="21">
        <f>('7.жеке-улут.вал.'!P353*'7.жеке-улут.вал.'!Q353+'11.жеке-чет өл.вал.'!P353*'11.жеке-чет өл.вал.'!Q353)/('7.жеке-улут.вал.'!P353+'11.жеке-чет өл.вал.'!P353)</f>
        <v>12.052117350742657</v>
      </c>
      <c r="R353" s="23">
        <f>'7.жеке-улут.вал.'!R353+'11.жеке-чет өл.вал.'!R353</f>
        <v>29997.16</v>
      </c>
      <c r="S353" s="24">
        <f>('7.жеке-улут.вал.'!R353*'7.жеке-улут.вал.'!S353+'11.жеке-чет өл.вал.'!R353*'11.жеке-чет өл.вал.'!S353)/('7.жеке-улут.вал.'!R353+'11.жеке-чет өл.вал.'!R353)</f>
        <v>13.171338180014379</v>
      </c>
    </row>
    <row r="354" spans="1:19" x14ac:dyDescent="0.2">
      <c r="A354" s="19" t="s">
        <v>19</v>
      </c>
      <c r="B354" s="20">
        <f>'7.жеке-улут.вал.'!B354+'11.жеке-чет өл.вал.'!B354</f>
        <v>404951076.37</v>
      </c>
      <c r="C354" s="21">
        <f>('7.жеке-улут.вал.'!B354*'7.жеке-улут.вал.'!C354+'11.жеке-чет өл.вал.'!B354*'11.жеке-чет өл.вал.'!C354)/('7.жеке-улут.вал.'!B354+'11.жеке-чет өл.вал.'!B354)</f>
        <v>1.5505500912838575</v>
      </c>
      <c r="D354" s="22">
        <f>'7.жеке-улут.вал.'!D354+'11.жеке-чет өл.вал.'!D354</f>
        <v>395642832.44</v>
      </c>
      <c r="E354" s="21">
        <f>('7.жеке-улут.вал.'!D354*'7.жеке-улут.вал.'!E354+'11.жеке-чет өл.вал.'!D354*'11.жеке-чет өл.вал.'!E354)/('7.жеке-улут.вал.'!D354+'11.жеке-чет өл.вал.'!D354)</f>
        <v>1.3781049299658077</v>
      </c>
      <c r="F354" s="22">
        <f t="shared" si="28"/>
        <v>9308243.9299999997</v>
      </c>
      <c r="G354" s="21">
        <f t="shared" si="29"/>
        <v>8.8802561644729039</v>
      </c>
      <c r="H354" s="22">
        <f>'7.жеке-улут.вал.'!H354+'11.жеке-чет өл.вал.'!H354</f>
        <v>921001.54</v>
      </c>
      <c r="I354" s="21">
        <f>('7.жеке-улут.вал.'!H354*'7.жеке-улут.вал.'!I354+'11.жеке-чет өл.вал.'!H354*'11.жеке-чет өл.вал.'!I354)/('7.жеке-улут.вал.'!H354+'11.жеке-чет өл.вал.'!H354)</f>
        <v>1.4162969892536736</v>
      </c>
      <c r="J354" s="22">
        <f>'7.жеке-улут.вал.'!J354+'11.жеке-чет өл.вал.'!J354</f>
        <v>811957.3600000001</v>
      </c>
      <c r="K354" s="21">
        <f>('7.жеке-улут.вал.'!J354*'7.жеке-улут.вал.'!K354+'11.жеке-чет өл.вал.'!J354*'11.жеке-чет өл.вал.'!K354)/('7.жеке-улут.вал.'!J354+'11.жеке-чет өл.вал.'!J354)</f>
        <v>5.299968278260323</v>
      </c>
      <c r="L354" s="22">
        <f>'7.жеке-улут.вал.'!L354+'11.жеке-чет өл.вал.'!L354</f>
        <v>1380325.3599999999</v>
      </c>
      <c r="M354" s="21">
        <f>('7.жеке-улут.вал.'!L354*'7.жеке-улут.вал.'!M354+'11.жеке-чет өл.вал.'!L354*'11.жеке-чет өл.вал.'!M354)/('7.жеке-улут.вал.'!L354+'11.жеке-чет өл.вал.'!L354)</f>
        <v>6.8786148191177174</v>
      </c>
      <c r="N354" s="22">
        <f>'7.жеке-улут.вал.'!N354+'11.жеке-чет өл.вал.'!N354</f>
        <v>3371095.95</v>
      </c>
      <c r="O354" s="21">
        <f>('7.жеке-улут.вал.'!N354*'7.жеке-улут.вал.'!O354+'11.жеке-чет өл.вал.'!N354*'11.жеке-чет өл.вал.'!O354)/('7.жеке-улут.вал.'!N354+'11.жеке-чет өл.вал.'!N354)</f>
        <v>10.651092671479743</v>
      </c>
      <c r="P354" s="22">
        <f>'7.жеке-улут.вал.'!P354+'11.жеке-чет өл.вал.'!P354</f>
        <v>2802580.14</v>
      </c>
      <c r="Q354" s="21">
        <f>('7.жеке-улут.вал.'!P354*'7.жеке-улут.вал.'!Q354+'11.жеке-чет өл.вал.'!P354*'11.жеке-чет өл.вал.'!Q354)/('7.жеке-улут.вал.'!P354+'11.жеке-чет өл.вал.'!P354)</f>
        <v>11.195269182810931</v>
      </c>
      <c r="R354" s="23">
        <f>'7.жеке-улут.вал.'!R354+'11.жеке-чет өл.вал.'!R354</f>
        <v>21283.58</v>
      </c>
      <c r="S354" s="24">
        <f>('7.жеке-улут.вал.'!R354*'7.жеке-улут.вал.'!S354+'11.жеке-чет өл.вал.'!R354*'11.жеке-чет өл.вал.'!S354)/('7.жеке-улут.вал.'!R354+'11.жеке-чет өл.вал.'!R354)</f>
        <v>12.949403352255624</v>
      </c>
    </row>
    <row r="355" spans="1:19" x14ac:dyDescent="0.2">
      <c r="A355" s="19" t="s">
        <v>20</v>
      </c>
      <c r="B355" s="20">
        <f>'7.жеке-улут.вал.'!B355+'11.жеке-чет өл.вал.'!B355</f>
        <v>394284542.70999992</v>
      </c>
      <c r="C355" s="21">
        <f>('7.жеке-улут.вал.'!B355*'7.жеке-улут.вал.'!C355+'11.жеке-чет өл.вал.'!B355*'11.жеке-чет өл.вал.'!C355)/('7.жеке-улут.вал.'!B355+'11.жеке-чет өл.вал.'!B355)</f>
        <v>1.549994292336738</v>
      </c>
      <c r="D355" s="22">
        <f>'7.жеке-улут.вал.'!D355+'11.жеке-чет өл.вал.'!D355</f>
        <v>385001222.94</v>
      </c>
      <c r="E355" s="21">
        <f>('7.жеке-улут.вал.'!D355*'7.жеке-улут.вал.'!E355+'11.жеке-чет өл.вал.'!D355*'11.жеке-чет өл.вал.'!E355)/('7.жеке-улут.вал.'!D355+'11.жеке-чет өл.вал.'!D355)</f>
        <v>1.3806713608749788</v>
      </c>
      <c r="F355" s="22">
        <f t="shared" si="28"/>
        <v>9283319.7700000014</v>
      </c>
      <c r="G355" s="21">
        <f t="shared" si="29"/>
        <v>8.5722166545599823</v>
      </c>
      <c r="H355" s="22">
        <f>'7.жеке-улут.вал.'!H355+'11.жеке-чет өл.вал.'!H355</f>
        <v>1129845.93</v>
      </c>
      <c r="I355" s="21">
        <f>('7.жеке-улут.вал.'!H355*'7.жеке-улут.вал.'!I355+'11.жеке-чет өл.вал.'!H355*'11.жеке-чет өл.вал.'!I355)/('7.жеке-улут.вал.'!H355+'11.жеке-чет өл.вал.'!H355)</f>
        <v>1.3568622438636377</v>
      </c>
      <c r="J355" s="22">
        <f>'7.жеке-улут.вал.'!J355+'11.жеке-чет өл.вал.'!J355</f>
        <v>860882.35000000009</v>
      </c>
      <c r="K355" s="21">
        <f>('7.жеке-улут.вал.'!J355*'7.жеке-улут.вал.'!K355+'11.жеке-чет өл.вал.'!J355*'11.жеке-чет өл.вал.'!K355)/('7.жеке-улут.вал.'!J355+'11.жеке-чет өл.вал.'!J355)</f>
        <v>5.1804586670873212</v>
      </c>
      <c r="L355" s="22">
        <f>'7.жеке-улут.вал.'!L355+'11.жеке-чет өл.вал.'!L355</f>
        <v>1444293.17</v>
      </c>
      <c r="M355" s="21">
        <f>('7.жеке-улут.вал.'!L355*'7.жеке-улут.вал.'!M355+'11.жеке-чет өл.вал.'!L355*'11.жеке-чет өл.вал.'!M355)/('7.жеке-улут.вал.'!L355+'11.жеке-чет өл.вал.'!L355)</f>
        <v>7.0905853682047084</v>
      </c>
      <c r="N355" s="22">
        <f>'7.жеке-улут.вал.'!N355+'11.жеке-чет өл.вал.'!N355</f>
        <v>3145797.7800000003</v>
      </c>
      <c r="O355" s="21">
        <f>('7.жеке-улут.вал.'!N355*'7.жеке-улут.вал.'!O355+'11.жеке-чет өл.вал.'!N355*'11.жеке-чет өл.вал.'!O355)/('7.жеке-улут.вал.'!N355+'11.жеке-чет өл.вал.'!N355)</f>
        <v>10.922188249684593</v>
      </c>
      <c r="P355" s="22">
        <f>'7.жеке-улут.вал.'!P355+'11.жеке-чет өл.вал.'!P355</f>
        <v>2667653.14</v>
      </c>
      <c r="Q355" s="21">
        <f>('7.жеке-улут.вал.'!P355*'7.жеке-улут.вал.'!Q355+'11.жеке-чет өл.вал.'!P355*'11.жеке-чет өл.вал.'!Q355)/('7.жеке-улут.вал.'!P355+'11.жеке-чет өл.вал.'!P355)</f>
        <v>10.706138690504591</v>
      </c>
      <c r="R355" s="23">
        <f>'7.жеке-улут.вал.'!R355+'11.жеке-чет өл.вал.'!R355</f>
        <v>34847.4</v>
      </c>
      <c r="S355" s="24">
        <f>('7.жеке-улут.вал.'!R355*'7.жеке-улут.вал.'!S355+'11.жеке-чет өл.вал.'!R355*'11.жеке-чет өл.вал.'!S355)/('7.жеке-улут.вал.'!R355+'11.жеке-чет өл.вал.'!R355)</f>
        <v>12.215360818884598</v>
      </c>
    </row>
    <row r="356" spans="1:19" ht="13.5" thickBot="1" x14ac:dyDescent="0.25">
      <c r="A356" s="25" t="s">
        <v>21</v>
      </c>
      <c r="B356" s="26">
        <f>'7.жеке-улут.вал.'!B356+'11.жеке-чет өл.вал.'!B356</f>
        <v>478226841.98999989</v>
      </c>
      <c r="C356" s="27">
        <f>('7.жеке-улут.вал.'!B356*'7.жеке-улут.вал.'!C356+'11.жеке-чет өл.вал.'!B356*'11.жеке-чет өл.вал.'!C356)/('7.жеке-улут.вал.'!B356+'11.жеке-чет өл.вал.'!B356)</f>
        <v>1.5307818376453799</v>
      </c>
      <c r="D356" s="28">
        <f>'7.жеке-улут.вал.'!D356+'11.жеке-чет өл.вал.'!D356</f>
        <v>466129470.91999996</v>
      </c>
      <c r="E356" s="27">
        <f>('7.жеке-улут.вал.'!D356*'7.жеке-улут.вал.'!E356+'11.жеке-чет өл.вал.'!D356*'11.жеке-чет өл.вал.'!E356)/('7.жеке-улут.вал.'!D356+'11.жеке-чет өл.вал.'!D356)</f>
        <v>1.3769273887189015</v>
      </c>
      <c r="F356" s="28">
        <f t="shared" ref="F356:F367" si="30">H356+J356+L356+N356+P356+R356</f>
        <v>12097371.069999998</v>
      </c>
      <c r="G356" s="27">
        <f t="shared" ref="G356:G367" si="31">(H356*I356+J356*K356+L356*M356+N356*O356+P356*Q356+R356*S356)/(H356+J356+L356+N356+P356+R356)</f>
        <v>7.4590196722799247</v>
      </c>
      <c r="H356" s="28">
        <f>'7.жеке-улут.вал.'!H356+'11.жеке-чет өл.вал.'!H356</f>
        <v>2897199.77</v>
      </c>
      <c r="I356" s="27">
        <f>('7.жеке-улут.вал.'!H356*'7.жеке-улут.вал.'!I356+'11.жеке-чет өл.вал.'!H356*'11.жеке-чет өл.вал.'!I356)/('7.жеке-улут.вал.'!H356+'11.жеке-чет өл.вал.'!H356)</f>
        <v>0.59130925904360376</v>
      </c>
      <c r="J356" s="28">
        <f>'7.жеке-улут.вал.'!J356+'11.жеке-чет өл.вал.'!J356</f>
        <v>1100016.26</v>
      </c>
      <c r="K356" s="27">
        <f>('7.жеке-улут.вал.'!J356*'7.жеке-улут.вал.'!K356+'11.жеке-чет өл.вал.'!J356*'11.жеке-чет өл.вал.'!K356)/('7.жеке-улут.вал.'!J356+'11.жеке-чет өл.вал.'!J356)</f>
        <v>5.1059044492669567</v>
      </c>
      <c r="L356" s="28">
        <f>'7.жеке-улут.вал.'!L356+'11.жеке-чет өл.вал.'!L356</f>
        <v>1587997.79</v>
      </c>
      <c r="M356" s="27">
        <f>('7.жеке-улут.вал.'!L356*'7.жеке-улут.вал.'!M356+'11.жеке-чет өл.вал.'!L356*'11.жеке-чет өл.вал.'!M356)/('7.жеке-улут.вал.'!L356+'11.жеке-чет өл.вал.'!L356)</f>
        <v>6.8538832414873827</v>
      </c>
      <c r="N356" s="28">
        <f>'7.жеке-улут.вал.'!N356+'11.жеке-чет өл.вал.'!N356</f>
        <v>3929817.36</v>
      </c>
      <c r="O356" s="27">
        <f>('7.жеке-улут.вал.'!N356*'7.жеке-улут.вал.'!O356+'11.жеке-чет өл.вал.'!N356*'11.жеке-чет өл.вал.'!O356)/('7.жеке-улут.вал.'!N356+'11.жеке-чет өл.вал.'!N356)</f>
        <v>10.736047816787098</v>
      </c>
      <c r="P356" s="28">
        <f>'7.жеке-улут.вал.'!P356+'11.жеке-чет өл.вал.'!P356</f>
        <v>2553378.8499999996</v>
      </c>
      <c r="Q356" s="27">
        <f>('7.жеке-улут.вал.'!P356*'7.жеке-улут.вал.'!Q356+'11.жеке-чет өл.вал.'!P356*'11.жеке-чет өл.вал.'!Q356)/('7.жеке-улут.вал.'!P356+'11.жеке-чет өл.вал.'!P356)</f>
        <v>11.564500207479981</v>
      </c>
      <c r="R356" s="28">
        <f>'7.жеке-улут.вал.'!R356+'11.жеке-чет өл.вал.'!R356</f>
        <v>28961.040000000001</v>
      </c>
      <c r="S356" s="39">
        <f>('7.жеке-улут.вал.'!R356*'7.жеке-улут.вал.'!S356+'11.жеке-чет өл.вал.'!R356*'11.жеке-чет өл.вал.'!S356)/('7.жеке-улут.вал.'!R356+'11.жеке-чет өл.вал.'!R356)</f>
        <v>10.414027234519187</v>
      </c>
    </row>
    <row r="357" spans="1:19" x14ac:dyDescent="0.2">
      <c r="A357" s="32" t="s">
        <v>77</v>
      </c>
      <c r="B357" s="20">
        <f>'7.жеке-улут.вал.'!B357+'11.жеке-чет өл.вал.'!B357</f>
        <v>366676342.75999999</v>
      </c>
      <c r="C357" s="21">
        <f>('7.жеке-улут.вал.'!B357*'7.жеке-улут.вал.'!C357+'11.жеке-чет өл.вал.'!B357*'11.жеке-чет өл.вал.'!C357)/('7.жеке-улут.вал.'!B357+'11.жеке-чет өл.вал.'!B357)</f>
        <v>1.6355680535134367</v>
      </c>
      <c r="D357" s="22">
        <f>'7.жеке-улут.вал.'!D357+'11.жеке-чет өл.вал.'!D357</f>
        <v>357738765.98000002</v>
      </c>
      <c r="E357" s="21">
        <f>('7.жеке-улут.вал.'!D357*'7.жеке-улут.вал.'!E357+'11.жеке-чет өл.вал.'!D357*'11.жеке-чет өл.вал.'!E357)/('7.жеке-улут.вал.'!D357+'11.жеке-чет өл.вал.'!D357)</f>
        <v>1.4774440653120271</v>
      </c>
      <c r="F357" s="22">
        <f t="shared" si="30"/>
        <v>8937576.7800000012</v>
      </c>
      <c r="G357" s="21">
        <f t="shared" si="31"/>
        <v>7.9646975036336167</v>
      </c>
      <c r="H357" s="22">
        <f>'7.жеке-улут.вал.'!H357+'11.жеке-чет өл.вал.'!H357</f>
        <v>1269735.76</v>
      </c>
      <c r="I357" s="21">
        <f>('7.жеке-улут.вал.'!H357*'7.жеке-улут.вал.'!I357+'11.жеке-чет өл.вал.'!H357*'11.жеке-чет өл.вал.'!I357)/('7.жеке-улут.вал.'!H357+'11.жеке-чет өл.вал.'!H357)</f>
        <v>1.0380685180513463</v>
      </c>
      <c r="J357" s="22">
        <f>'7.жеке-улут.вал.'!J357+'11.жеке-чет өл.вал.'!J357</f>
        <v>1054764.95</v>
      </c>
      <c r="K357" s="21">
        <f>('7.жеке-улут.вал.'!J357*'7.жеке-улут.вал.'!K357+'11.жеке-чет өл.вал.'!J357*'11.жеке-чет өл.вал.'!K357)/('7.жеке-улут.вал.'!J357+'11.жеке-чет өл.вал.'!J357)</f>
        <v>5.4018958919710007</v>
      </c>
      <c r="L357" s="22">
        <f>'7.жеке-улут.вал.'!L357+'11.жеке-чет өл.вал.'!L357</f>
        <v>1117172.5899999999</v>
      </c>
      <c r="M357" s="21">
        <f>('7.жеке-улут.вал.'!L357*'7.жеке-улут.вал.'!M357+'11.жеке-чет өл.вал.'!L357*'11.жеке-чет өл.вал.'!M357)/('7.жеке-улут.вал.'!L357+'11.жеке-чет өл.вал.'!L357)</f>
        <v>7.1011660479425105</v>
      </c>
      <c r="N357" s="22">
        <f>'7.жеке-улут.вал.'!N357+'11.жеке-чет өл.вал.'!N357</f>
        <v>3366088.74</v>
      </c>
      <c r="O357" s="21">
        <f>('7.жеке-улут.вал.'!N357*'7.жеке-улут.вал.'!O357+'11.жеке-чет өл.вал.'!N357*'11.жеке-чет өл.вал.'!O357)/('7.жеке-улут.вал.'!N357+'11.жеке-чет өл.вал.'!N357)</f>
        <v>9.429783096360044</v>
      </c>
      <c r="P357" s="22">
        <f>'7.жеке-улут.вал.'!P357+'11.жеке-чет өл.вал.'!P357</f>
        <v>2086686.08</v>
      </c>
      <c r="Q357" s="21">
        <f>('7.жеке-улут.вал.'!P357*'7.жеке-улут.вал.'!Q357+'11.жеке-чет өл.вал.'!P357*'11.жеке-чет өл.вал.'!Q357)/('7.жеке-улут.вал.'!P357+'11.жеке-чет өл.вал.'!P357)</f>
        <v>11.495846148070303</v>
      </c>
      <c r="R357" s="23">
        <f>'7.жеке-улут.вал.'!R357+'11.жеке-чет өл.вал.'!R357</f>
        <v>43128.66</v>
      </c>
      <c r="S357" s="24">
        <f>('7.жеке-улут.вал.'!R357*'7.жеке-улут.вал.'!S357+'11.жеке-чет өл.вал.'!R357*'11.жеке-чет өл.вал.'!S357)/('7.жеке-улут.вал.'!R357+'11.жеке-чет өл.вал.'!R357)</f>
        <v>11.740578005437651</v>
      </c>
    </row>
    <row r="358" spans="1:19" x14ac:dyDescent="0.2">
      <c r="A358" s="19" t="s">
        <v>11</v>
      </c>
      <c r="B358" s="20">
        <f>'7.жеке-улут.вал.'!B358+'11.жеке-чет өл.вал.'!B358</f>
        <v>410093256.9600001</v>
      </c>
      <c r="C358" s="21">
        <f>('7.жеке-улут.вал.'!B358*'7.жеке-улут.вал.'!C358+'11.жеке-чет өл.вал.'!B358*'11.жеке-чет өл.вал.'!C358)/('7.жеке-улут.вал.'!B358+'11.жеке-чет өл.вал.'!B358)</f>
        <v>1.5278213598313639</v>
      </c>
      <c r="D358" s="22">
        <f>'7.жеке-улут.вал.'!D358+'11.жеке-чет өл.вал.'!D358</f>
        <v>400532658.13</v>
      </c>
      <c r="E358" s="21">
        <f>('7.жеке-улут.вал.'!D358*'7.жеке-улут.вал.'!E358+'11.жеке-чет өл.вал.'!D358*'11.жеке-чет өл.вал.'!E358)/('7.жеке-улут.вал.'!D358+'11.жеке-чет өл.вал.'!D358)</f>
        <v>1.3645422546605668</v>
      </c>
      <c r="F358" s="22">
        <f t="shared" si="30"/>
        <v>9560598.8300000001</v>
      </c>
      <c r="G358" s="21">
        <f t="shared" si="31"/>
        <v>8.3682520874479707</v>
      </c>
      <c r="H358" s="22">
        <f>'7.жеке-улут.вал.'!H358+'11.жеке-чет өл.вал.'!H358</f>
        <v>1590212.24</v>
      </c>
      <c r="I358" s="21">
        <f>('7.жеке-улут.вал.'!H358*'7.жеке-улут.вал.'!I358+'11.жеке-чет өл.вал.'!H358*'11.жеке-чет өл.вал.'!I358)/('7.жеке-улут.вал.'!H358+'11.жеке-чет өл.вал.'!H358)</f>
        <v>0.75745780569516807</v>
      </c>
      <c r="J358" s="22">
        <f>'7.жеке-улут.вал.'!J358+'11.жеке-чет өл.вал.'!J358</f>
        <v>937609.64</v>
      </c>
      <c r="K358" s="21">
        <f>('7.жеке-улут.вал.'!J358*'7.жеке-улут.вал.'!K358+'11.жеке-чет өл.вал.'!J358*'11.жеке-чет өл.вал.'!K358)/('7.жеке-улут.вал.'!J358+'11.жеке-чет өл.вал.'!J358)</f>
        <v>6.0374465143084493</v>
      </c>
      <c r="L358" s="22">
        <f>'7.жеке-улут.вал.'!L358+'11.жеке-чет өл.вал.'!L358</f>
        <v>1221614.02</v>
      </c>
      <c r="M358" s="21">
        <f>('7.жеке-улут.вал.'!L358*'7.жеке-улут.вал.'!M358+'11.жеке-чет өл.вал.'!L358*'11.жеке-чет өл.вал.'!M358)/('7.жеке-улут.вал.'!L358+'11.жеке-чет өл.вал.'!L358)</f>
        <v>7.5627616681249297</v>
      </c>
      <c r="N358" s="22">
        <f>'7.жеке-улут.вал.'!N358+'11.жеке-чет өл.вал.'!N358</f>
        <v>3389874.59</v>
      </c>
      <c r="O358" s="21">
        <f>('7.жеке-улут.вал.'!N358*'7.жеке-улут.вал.'!O358+'11.жеке-чет өл.вал.'!N358*'11.жеке-чет өл.вал.'!O358)/('7.жеке-улут.вал.'!N358+'11.жеке-чет өл.вал.'!N358)</f>
        <v>11.625643426443133</v>
      </c>
      <c r="P358" s="22">
        <f>'7.жеке-улут.вал.'!P358+'11.жеке-чет өл.вал.'!P358</f>
        <v>2378800.1799999997</v>
      </c>
      <c r="Q358" s="21">
        <f>('7.жеке-улут.вал.'!P358*'7.жеке-улут.вал.'!Q358+'11.жеке-чет өл.вал.'!P358*'11.жеке-чет өл.вал.'!Q358)/('7.жеке-улут.вал.'!P358+'11.жеке-чет өл.вал.'!P358)</f>
        <v>10.110263046137831</v>
      </c>
      <c r="R358" s="23">
        <f>'7.жеке-улут.вал.'!R358+'11.жеке-чет өл.вал.'!R358</f>
        <v>42488.160000000003</v>
      </c>
      <c r="S358" s="24">
        <f>('7.жеке-улут.вал.'!R358*'7.жеке-улут.вал.'!S358+'11.жеке-чет өл.вал.'!R358*'11.жеке-чет өл.вал.'!S358)/('7.жеке-улут.вал.'!R358+'11.жеке-чет өл.вал.'!R358)</f>
        <v>10.395129097141448</v>
      </c>
    </row>
    <row r="359" spans="1:19" x14ac:dyDescent="0.2">
      <c r="A359" s="19" t="s">
        <v>12</v>
      </c>
      <c r="B359" s="20">
        <f>'7.жеке-улут.вал.'!B359+'11.жеке-чет өл.вал.'!B359</f>
        <v>490102033.80000001</v>
      </c>
      <c r="C359" s="21">
        <f>('7.жеке-улут.вал.'!B359*'7.жеке-улут.вал.'!C359+'11.жеке-чет өл.вал.'!B359*'11.жеке-чет өл.вал.'!C359)/('7.жеке-улут.вал.'!B359+'11.жеке-чет өл.вал.'!B359)</f>
        <v>1.5401253185062742</v>
      </c>
      <c r="D359" s="22">
        <f>'7.жеке-улут.вал.'!D359+'11.жеке-чет өл.вал.'!D359</f>
        <v>477599585.42000002</v>
      </c>
      <c r="E359" s="21">
        <f>('7.жеке-улут.вал.'!D359*'7.жеке-улут.вал.'!E359+'11.жеке-чет өл.вал.'!D359*'11.жеке-чет өл.вал.'!E359)/('7.жеке-улут.вал.'!D359+'11.жеке-чет өл.вал.'!D359)</f>
        <v>1.391868575201993</v>
      </c>
      <c r="F359" s="22">
        <f t="shared" si="30"/>
        <v>12502448.380000001</v>
      </c>
      <c r="G359" s="21">
        <f t="shared" si="31"/>
        <v>7.2036047415538214</v>
      </c>
      <c r="H359" s="22">
        <f>'7.жеке-улут.вал.'!H359+'11.жеке-чет өл.вал.'!H359</f>
        <v>3806986.0100000002</v>
      </c>
      <c r="I359" s="21">
        <f>('7.жеке-улут.вал.'!H359*'7.жеке-улут.вал.'!I359+'11.жеке-чет өл.вал.'!H359*'11.жеке-чет өл.вал.'!I359)/('7.жеке-улут.вал.'!H359+'11.жеке-чет өл.вал.'!H359)</f>
        <v>0.41400265035384293</v>
      </c>
      <c r="J359" s="22">
        <f>'7.жеке-улут.вал.'!J359+'11.жеке-чет өл.вал.'!J359</f>
        <v>1132404.97</v>
      </c>
      <c r="K359" s="21">
        <f>('7.жеке-улут.вал.'!J359*'7.жеке-улут.вал.'!K359+'11.жеке-чет өл.вал.'!J359*'11.жеке-чет өл.вал.'!K359)/('7.жеке-улут.вал.'!J359+'11.жеке-чет өл.вал.'!J359)</f>
        <v>5.8772975944286108</v>
      </c>
      <c r="L359" s="22">
        <f>'7.жеке-улут.вал.'!L359+'11.жеке-чет өл.вал.'!L359</f>
        <v>1638327.4300000002</v>
      </c>
      <c r="M359" s="21">
        <f>('7.жеке-улут.вал.'!L359*'7.жеке-улут.вал.'!M359+'11.жеке-чет өл.вал.'!L359*'11.жеке-чет өл.вал.'!M359)/('7.жеке-улут.вал.'!L359+'11.жеке-чет өл.вал.'!L359)</f>
        <v>9.4095797156981842</v>
      </c>
      <c r="N359" s="22">
        <f>'7.жеке-улут.вал.'!N359+'11.жеке-чет өл.вал.'!N359</f>
        <v>3657990.84</v>
      </c>
      <c r="O359" s="21">
        <f>('7.жеке-улут.вал.'!N359*'7.жеке-улут.вал.'!O359+'11.жеке-чет өл.вал.'!N359*'11.жеке-чет өл.вал.'!O359)/('7.жеке-улут.вал.'!N359+'11.жеке-чет өл.вал.'!N359)</f>
        <v>11.870524012465784</v>
      </c>
      <c r="P359" s="22">
        <f>'7.жеке-улут.вал.'!P359+'11.жеке-чет өл.вал.'!P359</f>
        <v>2215818.31</v>
      </c>
      <c r="Q359" s="21">
        <f>('7.жеке-улут.вал.'!P359*'7.жеке-улут.вал.'!Q359+'11.жеке-чет өл.вал.'!P359*'11.жеке-чет өл.вал.'!Q359)/('7.жеке-улут.вал.'!P359+'11.жеке-чет өл.вал.'!P359)</f>
        <v>10.099571226803372</v>
      </c>
      <c r="R359" s="23">
        <f>'7.жеке-улут.вал.'!R359+'11.жеке-чет өл.вал.'!R359</f>
        <v>50920.82</v>
      </c>
      <c r="S359" s="24">
        <f>('7.жеке-улут.вал.'!R359*'7.жеке-улут.вал.'!S359+'11.жеке-чет өл.вал.'!R359*'11.жеке-чет өл.вал.'!S359)/('7.жеке-улут.вал.'!R359+'11.жеке-чет өл.вал.'!R359)</f>
        <v>12.059067842976647</v>
      </c>
    </row>
    <row r="360" spans="1:19" hidden="1" x14ac:dyDescent="0.2">
      <c r="A360" s="19" t="s">
        <v>13</v>
      </c>
      <c r="B360" s="20">
        <f>'7.жеке-улут.вал.'!B360+'11.жеке-чет өл.вал.'!B360</f>
        <v>0</v>
      </c>
      <c r="C360" s="21" t="e">
        <f>('7.жеке-улут.вал.'!B360*'7.жеке-улут.вал.'!C360+'11.жеке-чет өл.вал.'!B360*'11.жеке-чет өл.вал.'!C360)/('7.жеке-улут.вал.'!B360+'11.жеке-чет өл.вал.'!B360)</f>
        <v>#DIV/0!</v>
      </c>
      <c r="D360" s="22">
        <f>'7.жеке-улут.вал.'!D360+'11.жеке-чет өл.вал.'!D360</f>
        <v>0</v>
      </c>
      <c r="E360" s="21" t="e">
        <f>('7.жеке-улут.вал.'!D360*'7.жеке-улут.вал.'!E360+'11.жеке-чет өл.вал.'!D360*'11.жеке-чет өл.вал.'!E360)/('7.жеке-улут.вал.'!D360+'11.жеке-чет өл.вал.'!D360)</f>
        <v>#DIV/0!</v>
      </c>
      <c r="F360" s="22">
        <f t="shared" si="30"/>
        <v>0</v>
      </c>
      <c r="G360" s="21" t="e">
        <f t="shared" si="31"/>
        <v>#DIV/0!</v>
      </c>
      <c r="H360" s="22">
        <f>'7.жеке-улут.вал.'!H360+'11.жеке-чет өл.вал.'!H360</f>
        <v>0</v>
      </c>
      <c r="I360" s="21" t="e">
        <f>('7.жеке-улут.вал.'!H360*'7.жеке-улут.вал.'!I360+'11.жеке-чет өл.вал.'!H360*'11.жеке-чет өл.вал.'!I360)/('7.жеке-улут.вал.'!H360+'11.жеке-чет өл.вал.'!H360)</f>
        <v>#DIV/0!</v>
      </c>
      <c r="J360" s="22">
        <f>'7.жеке-улут.вал.'!J360+'11.жеке-чет өл.вал.'!J360</f>
        <v>0</v>
      </c>
      <c r="K360" s="21" t="e">
        <f>('7.жеке-улут.вал.'!J360*'7.жеке-улут.вал.'!K360+'11.жеке-чет өл.вал.'!J360*'11.жеке-чет өл.вал.'!K360)/('7.жеке-улут.вал.'!J360+'11.жеке-чет өл.вал.'!J360)</f>
        <v>#DIV/0!</v>
      </c>
      <c r="L360" s="22">
        <f>'7.жеке-улут.вал.'!L360+'11.жеке-чет өл.вал.'!L360</f>
        <v>0</v>
      </c>
      <c r="M360" s="21" t="e">
        <f>('7.жеке-улут.вал.'!L360*'7.жеке-улут.вал.'!M360+'11.жеке-чет өл.вал.'!L360*'11.жеке-чет өл.вал.'!M360)/('7.жеке-улут.вал.'!L360+'11.жеке-чет өл.вал.'!L360)</f>
        <v>#DIV/0!</v>
      </c>
      <c r="N360" s="22">
        <f>'7.жеке-улут.вал.'!N360+'11.жеке-чет өл.вал.'!N360</f>
        <v>0</v>
      </c>
      <c r="O360" s="21" t="e">
        <f>('7.жеке-улут.вал.'!N360*'7.жеке-улут.вал.'!O360+'11.жеке-чет өл.вал.'!N360*'11.жеке-чет өл.вал.'!O360)/('7.жеке-улут.вал.'!N360+'11.жеке-чет өл.вал.'!N360)</f>
        <v>#DIV/0!</v>
      </c>
      <c r="P360" s="22">
        <f>'7.жеке-улут.вал.'!P360+'11.жеке-чет өл.вал.'!P360</f>
        <v>0</v>
      </c>
      <c r="Q360" s="21" t="e">
        <f>('7.жеке-улут.вал.'!P360*'7.жеке-улут.вал.'!Q360+'11.жеке-чет өл.вал.'!P360*'11.жеке-чет өл.вал.'!Q360)/('7.жеке-улут.вал.'!P360+'11.жеке-чет өл.вал.'!P360)</f>
        <v>#DIV/0!</v>
      </c>
      <c r="R360" s="23">
        <f>'7.жеке-улут.вал.'!R360+'11.жеке-чет өл.вал.'!R360</f>
        <v>0</v>
      </c>
      <c r="S360" s="24" t="e">
        <f>('7.жеке-улут.вал.'!R360*'7.жеке-улут.вал.'!S360+'11.жеке-чет өл.вал.'!R360*'11.жеке-чет өл.вал.'!S360)/('7.жеке-улут.вал.'!R360+'11.жеке-чет өл.вал.'!R360)</f>
        <v>#DIV/0!</v>
      </c>
    </row>
    <row r="361" spans="1:19" hidden="1" x14ac:dyDescent="0.2">
      <c r="A361" s="19" t="s">
        <v>14</v>
      </c>
      <c r="B361" s="20">
        <f>'7.жеке-улут.вал.'!B361+'11.жеке-чет өл.вал.'!B361</f>
        <v>0</v>
      </c>
      <c r="C361" s="21" t="e">
        <f>('7.жеке-улут.вал.'!B361*'7.жеке-улут.вал.'!C361+'11.жеке-чет өл.вал.'!B361*'11.жеке-чет өл.вал.'!C361)/('7.жеке-улут.вал.'!B361+'11.жеке-чет өл.вал.'!B361)</f>
        <v>#DIV/0!</v>
      </c>
      <c r="D361" s="22">
        <f>'7.жеке-улут.вал.'!D361+'11.жеке-чет өл.вал.'!D361</f>
        <v>0</v>
      </c>
      <c r="E361" s="21" t="e">
        <f>('7.жеке-улут.вал.'!D361*'7.жеке-улут.вал.'!E361+'11.жеке-чет өл.вал.'!D361*'11.жеке-чет өл.вал.'!E361)/('7.жеке-улут.вал.'!D361+'11.жеке-чет өл.вал.'!D361)</f>
        <v>#DIV/0!</v>
      </c>
      <c r="F361" s="22">
        <f t="shared" si="30"/>
        <v>0</v>
      </c>
      <c r="G361" s="21" t="e">
        <f t="shared" si="31"/>
        <v>#DIV/0!</v>
      </c>
      <c r="H361" s="22">
        <f>'7.жеке-улут.вал.'!H361+'11.жеке-чет өл.вал.'!H361</f>
        <v>0</v>
      </c>
      <c r="I361" s="21" t="e">
        <f>('7.жеке-улут.вал.'!H361*'7.жеке-улут.вал.'!I361+'11.жеке-чет өл.вал.'!H361*'11.жеке-чет өл.вал.'!I361)/('7.жеке-улут.вал.'!H361+'11.жеке-чет өл.вал.'!H361)</f>
        <v>#DIV/0!</v>
      </c>
      <c r="J361" s="22">
        <f>'7.жеке-улут.вал.'!J361+'11.жеке-чет өл.вал.'!J361</f>
        <v>0</v>
      </c>
      <c r="K361" s="21" t="e">
        <f>('7.жеке-улут.вал.'!J361*'7.жеке-улут.вал.'!K361+'11.жеке-чет өл.вал.'!J361*'11.жеке-чет өл.вал.'!K361)/('7.жеке-улут.вал.'!J361+'11.жеке-чет өл.вал.'!J361)</f>
        <v>#DIV/0!</v>
      </c>
      <c r="L361" s="22">
        <f>'7.жеке-улут.вал.'!L361+'11.жеке-чет өл.вал.'!L361</f>
        <v>0</v>
      </c>
      <c r="M361" s="21" t="e">
        <f>('7.жеке-улут.вал.'!L361*'7.жеке-улут.вал.'!M361+'11.жеке-чет өл.вал.'!L361*'11.жеке-чет өл.вал.'!M361)/('7.жеке-улут.вал.'!L361+'11.жеке-чет өл.вал.'!L361)</f>
        <v>#DIV/0!</v>
      </c>
      <c r="N361" s="22">
        <f>'7.жеке-улут.вал.'!N361+'11.жеке-чет өл.вал.'!N361</f>
        <v>0</v>
      </c>
      <c r="O361" s="21" t="e">
        <f>('7.жеке-улут.вал.'!N361*'7.жеке-улут.вал.'!O361+'11.жеке-чет өл.вал.'!N361*'11.жеке-чет өл.вал.'!O361)/('7.жеке-улут.вал.'!N361+'11.жеке-чет өл.вал.'!N361)</f>
        <v>#DIV/0!</v>
      </c>
      <c r="P361" s="22">
        <f>'7.жеке-улут.вал.'!P361+'11.жеке-чет өл.вал.'!P361</f>
        <v>0</v>
      </c>
      <c r="Q361" s="21" t="e">
        <f>('7.жеке-улут.вал.'!P361*'7.жеке-улут.вал.'!Q361+'11.жеке-чет өл.вал.'!P361*'11.жеке-чет өл.вал.'!Q361)/('7.жеке-улут.вал.'!P361+'11.жеке-чет өл.вал.'!P361)</f>
        <v>#DIV/0!</v>
      </c>
      <c r="R361" s="23">
        <f>'7.жеке-улут.вал.'!R361+'11.жеке-чет өл.вал.'!R361</f>
        <v>0</v>
      </c>
      <c r="S361" s="24" t="e">
        <f>('7.жеке-улут.вал.'!R361*'7.жеке-улут.вал.'!S361+'11.жеке-чет өл.вал.'!R361*'11.жеке-чет өл.вал.'!S361)/('7.жеке-улут.вал.'!R361+'11.жеке-чет өл.вал.'!R361)</f>
        <v>#DIV/0!</v>
      </c>
    </row>
    <row r="362" spans="1:19" hidden="1" x14ac:dyDescent="0.2">
      <c r="A362" s="19" t="s">
        <v>15</v>
      </c>
      <c r="B362" s="20">
        <f>'7.жеке-улут.вал.'!B362+'11.жеке-чет өл.вал.'!B362</f>
        <v>0</v>
      </c>
      <c r="C362" s="21" t="e">
        <f>('7.жеке-улут.вал.'!B362*'7.жеке-улут.вал.'!C362+'11.жеке-чет өл.вал.'!B362*'11.жеке-чет өл.вал.'!C362)/('7.жеке-улут.вал.'!B362+'11.жеке-чет өл.вал.'!B362)</f>
        <v>#DIV/0!</v>
      </c>
      <c r="D362" s="22">
        <f>'7.жеке-улут.вал.'!D362+'11.жеке-чет өл.вал.'!D362</f>
        <v>0</v>
      </c>
      <c r="E362" s="21" t="e">
        <f>('7.жеке-улут.вал.'!D362*'7.жеке-улут.вал.'!E362+'11.жеке-чет өл.вал.'!D362*'11.жеке-чет өл.вал.'!E362)/('7.жеке-улут.вал.'!D362+'11.жеке-чет өл.вал.'!D362)</f>
        <v>#DIV/0!</v>
      </c>
      <c r="F362" s="22">
        <f t="shared" si="30"/>
        <v>0</v>
      </c>
      <c r="G362" s="21" t="e">
        <f t="shared" si="31"/>
        <v>#DIV/0!</v>
      </c>
      <c r="H362" s="22">
        <f>'7.жеке-улут.вал.'!H362+'11.жеке-чет өл.вал.'!H362</f>
        <v>0</v>
      </c>
      <c r="I362" s="21" t="e">
        <f>('7.жеке-улут.вал.'!H362*'7.жеке-улут.вал.'!I362+'11.жеке-чет өл.вал.'!H362*'11.жеке-чет өл.вал.'!I362)/('7.жеке-улут.вал.'!H362+'11.жеке-чет өл.вал.'!H362)</f>
        <v>#DIV/0!</v>
      </c>
      <c r="J362" s="22">
        <f>'7.жеке-улут.вал.'!J362+'11.жеке-чет өл.вал.'!J362</f>
        <v>0</v>
      </c>
      <c r="K362" s="21" t="e">
        <f>('7.жеке-улут.вал.'!J362*'7.жеке-улут.вал.'!K362+'11.жеке-чет өл.вал.'!J362*'11.жеке-чет өл.вал.'!K362)/('7.жеке-улут.вал.'!J362+'11.жеке-чет өл.вал.'!J362)</f>
        <v>#DIV/0!</v>
      </c>
      <c r="L362" s="22">
        <f>'7.жеке-улут.вал.'!L362+'11.жеке-чет өл.вал.'!L362</f>
        <v>0</v>
      </c>
      <c r="M362" s="21" t="e">
        <f>('7.жеке-улут.вал.'!L362*'7.жеке-улут.вал.'!M362+'11.жеке-чет өл.вал.'!L362*'11.жеке-чет өл.вал.'!M362)/('7.жеке-улут.вал.'!L362+'11.жеке-чет өл.вал.'!L362)</f>
        <v>#DIV/0!</v>
      </c>
      <c r="N362" s="22">
        <f>'7.жеке-улут.вал.'!N362+'11.жеке-чет өл.вал.'!N362</f>
        <v>0</v>
      </c>
      <c r="O362" s="21" t="e">
        <f>('7.жеке-улут.вал.'!N362*'7.жеке-улут.вал.'!O362+'11.жеке-чет өл.вал.'!N362*'11.жеке-чет өл.вал.'!O362)/('7.жеке-улут.вал.'!N362+'11.жеке-чет өл.вал.'!N362)</f>
        <v>#DIV/0!</v>
      </c>
      <c r="P362" s="22">
        <f>'7.жеке-улут.вал.'!P362+'11.жеке-чет өл.вал.'!P362</f>
        <v>0</v>
      </c>
      <c r="Q362" s="21" t="e">
        <f>('7.жеке-улут.вал.'!P362*'7.жеке-улут.вал.'!Q362+'11.жеке-чет өл.вал.'!P362*'11.жеке-чет өл.вал.'!Q362)/('7.жеке-улут.вал.'!P362+'11.жеке-чет өл.вал.'!P362)</f>
        <v>#DIV/0!</v>
      </c>
      <c r="R362" s="23">
        <f>'7.жеке-улут.вал.'!R362+'11.жеке-чет өл.вал.'!R362</f>
        <v>0</v>
      </c>
      <c r="S362" s="24" t="e">
        <f>('7.жеке-улут.вал.'!R362*'7.жеке-улут.вал.'!S362+'11.жеке-чет өл.вал.'!R362*'11.жеке-чет өл.вал.'!S362)/('7.жеке-улут.вал.'!R362+'11.жеке-чет өл.вал.'!R362)</f>
        <v>#DIV/0!</v>
      </c>
    </row>
    <row r="363" spans="1:19" hidden="1" x14ac:dyDescent="0.2">
      <c r="A363" s="19" t="s">
        <v>16</v>
      </c>
      <c r="B363" s="20">
        <f>'7.жеке-улут.вал.'!B363+'11.жеке-чет өл.вал.'!B363</f>
        <v>0</v>
      </c>
      <c r="C363" s="21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22">
        <f>'7.жеке-улут.вал.'!D363+'11.жеке-чет өл.вал.'!D363</f>
        <v>0</v>
      </c>
      <c r="E363" s="21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22">
        <f t="shared" si="30"/>
        <v>0</v>
      </c>
      <c r="G363" s="21" t="e">
        <f t="shared" si="31"/>
        <v>#DIV/0!</v>
      </c>
      <c r="H363" s="22">
        <f>'7.жеке-улут.вал.'!H363+'11.жеке-чет өл.вал.'!H363</f>
        <v>0</v>
      </c>
      <c r="I363" s="21" t="e">
        <f>('7.жеке-улут.вал.'!H363*'7.жеке-улут.вал.'!I363+'11.жеке-чет өл.вал.'!H363*'11.жеке-чет өл.вал.'!I363)/('7.жеке-улут.вал.'!H363+'11.жеке-чет өл.вал.'!H363)</f>
        <v>#DIV/0!</v>
      </c>
      <c r="J363" s="22">
        <f>'7.жеке-улут.вал.'!J363+'11.жеке-чет өл.вал.'!J363</f>
        <v>0</v>
      </c>
      <c r="K363" s="21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22">
        <f>'7.жеке-улут.вал.'!L363+'11.жеке-чет өл.вал.'!L363</f>
        <v>0</v>
      </c>
      <c r="M363" s="21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22">
        <f>'7.жеке-улут.вал.'!N363+'11.жеке-чет өл.вал.'!N363</f>
        <v>0</v>
      </c>
      <c r="O363" s="21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22">
        <f>'7.жеке-улут.вал.'!P363+'11.жеке-чет өл.вал.'!P363</f>
        <v>0</v>
      </c>
      <c r="Q363" s="21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23">
        <f>'7.жеке-улут.вал.'!R363+'11.жеке-чет өл.вал.'!R363</f>
        <v>0</v>
      </c>
      <c r="S363" s="24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</row>
    <row r="364" spans="1:19" hidden="1" x14ac:dyDescent="0.2">
      <c r="A364" s="19" t="s">
        <v>17</v>
      </c>
      <c r="B364" s="20">
        <f>'7.жеке-улут.вал.'!B364+'11.жеке-чет өл.вал.'!B364</f>
        <v>0</v>
      </c>
      <c r="C364" s="21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22">
        <f>'7.жеке-улут.вал.'!D364+'11.жеке-чет өл.вал.'!D364</f>
        <v>0</v>
      </c>
      <c r="E364" s="21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22">
        <f t="shared" si="30"/>
        <v>0</v>
      </c>
      <c r="G364" s="21" t="e">
        <f t="shared" si="31"/>
        <v>#DIV/0!</v>
      </c>
      <c r="H364" s="22">
        <f>'7.жеке-улут.вал.'!H364+'11.жеке-чет өл.вал.'!H364</f>
        <v>0</v>
      </c>
      <c r="I364" s="21" t="e">
        <f>('7.жеке-улут.вал.'!H364*'7.жеке-улут.вал.'!I364+'11.жеке-чет өл.вал.'!H364*'11.жеке-чет өл.вал.'!I364)/('7.жеке-улут.вал.'!H364+'11.жеке-чет өл.вал.'!H364)</f>
        <v>#DIV/0!</v>
      </c>
      <c r="J364" s="22">
        <f>'7.жеке-улут.вал.'!J364+'11.жеке-чет өл.вал.'!J364</f>
        <v>0</v>
      </c>
      <c r="K364" s="21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22">
        <f>'7.жеке-улут.вал.'!L364+'11.жеке-чет өл.вал.'!L364</f>
        <v>0</v>
      </c>
      <c r="M364" s="21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22">
        <f>'7.жеке-улут.вал.'!N364+'11.жеке-чет өл.вал.'!N364</f>
        <v>0</v>
      </c>
      <c r="O364" s="21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22">
        <f>'7.жеке-улут.вал.'!P364+'11.жеке-чет өл.вал.'!P364</f>
        <v>0</v>
      </c>
      <c r="Q364" s="21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23">
        <f>'7.жеке-улут.вал.'!R364+'11.жеке-чет өл.вал.'!R364</f>
        <v>0</v>
      </c>
      <c r="S364" s="24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</row>
    <row r="365" spans="1:19" hidden="1" x14ac:dyDescent="0.2">
      <c r="A365" s="19" t="s">
        <v>18</v>
      </c>
      <c r="B365" s="20">
        <f>'7.жеке-улут.вал.'!B365+'11.жеке-чет өл.вал.'!B365</f>
        <v>0</v>
      </c>
      <c r="C365" s="21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22">
        <f>'7.жеке-улут.вал.'!D365+'11.жеке-чет өл.вал.'!D365</f>
        <v>0</v>
      </c>
      <c r="E365" s="21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22">
        <f t="shared" si="30"/>
        <v>0</v>
      </c>
      <c r="G365" s="21" t="e">
        <f t="shared" si="31"/>
        <v>#DIV/0!</v>
      </c>
      <c r="H365" s="22">
        <f>'7.жеке-улут.вал.'!H365+'11.жеке-чет өл.вал.'!H365</f>
        <v>0</v>
      </c>
      <c r="I365" s="21" t="e">
        <f>('7.жеке-улут.вал.'!H365*'7.жеке-улут.вал.'!I365+'11.жеке-чет өл.вал.'!H365*'11.жеке-чет өл.вал.'!I365)/('7.жеке-улут.вал.'!H365+'11.жеке-чет өл.вал.'!H365)</f>
        <v>#DIV/0!</v>
      </c>
      <c r="J365" s="22">
        <f>'7.жеке-улут.вал.'!J365+'11.жеке-чет өл.вал.'!J365</f>
        <v>0</v>
      </c>
      <c r="K365" s="21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22">
        <f>'7.жеке-улут.вал.'!L365+'11.жеке-чет өл.вал.'!L365</f>
        <v>0</v>
      </c>
      <c r="M365" s="21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22">
        <f>'7.жеке-улут.вал.'!N365+'11.жеке-чет өл.вал.'!N365</f>
        <v>0</v>
      </c>
      <c r="O365" s="21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22">
        <f>'7.жеке-улут.вал.'!P365+'11.жеке-чет өл.вал.'!P365</f>
        <v>0</v>
      </c>
      <c r="Q365" s="21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23">
        <f>'7.жеке-улут.вал.'!R365+'11.жеке-чет өл.вал.'!R365</f>
        <v>0</v>
      </c>
      <c r="S365" s="24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</row>
    <row r="366" spans="1:19" hidden="1" x14ac:dyDescent="0.2">
      <c r="A366" s="19" t="s">
        <v>19</v>
      </c>
      <c r="B366" s="20">
        <f>'7.жеке-улут.вал.'!B366+'11.жеке-чет өл.вал.'!B366</f>
        <v>0</v>
      </c>
      <c r="C366" s="21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22">
        <f>'7.жеке-улут.вал.'!D366+'11.жеке-чет өл.вал.'!D366</f>
        <v>0</v>
      </c>
      <c r="E366" s="21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22">
        <f t="shared" si="30"/>
        <v>0</v>
      </c>
      <c r="G366" s="21" t="e">
        <f t="shared" si="31"/>
        <v>#DIV/0!</v>
      </c>
      <c r="H366" s="22">
        <f>'7.жеке-улут.вал.'!H366+'11.жеке-чет өл.вал.'!H366</f>
        <v>0</v>
      </c>
      <c r="I366" s="21" t="e">
        <f>('7.жеке-улут.вал.'!H366*'7.жеке-улут.вал.'!I366+'11.жеке-чет өл.вал.'!H366*'11.жеке-чет өл.вал.'!I366)/('7.жеке-улут.вал.'!H366+'11.жеке-чет өл.вал.'!H366)</f>
        <v>#DIV/0!</v>
      </c>
      <c r="J366" s="22">
        <f>'7.жеке-улут.вал.'!J366+'11.жеке-чет өл.вал.'!J366</f>
        <v>0</v>
      </c>
      <c r="K366" s="21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22">
        <f>'7.жеке-улут.вал.'!L366+'11.жеке-чет өл.вал.'!L366</f>
        <v>0</v>
      </c>
      <c r="M366" s="21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22">
        <f>'7.жеке-улут.вал.'!N366+'11.жеке-чет өл.вал.'!N366</f>
        <v>0</v>
      </c>
      <c r="O366" s="21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22">
        <f>'7.жеке-улут.вал.'!P366+'11.жеке-чет өл.вал.'!P366</f>
        <v>0</v>
      </c>
      <c r="Q366" s="21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23">
        <f>'7.жеке-улут.вал.'!R366+'11.жеке-чет өл.вал.'!R366</f>
        <v>0</v>
      </c>
      <c r="S366" s="24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</row>
    <row r="367" spans="1:19" hidden="1" x14ac:dyDescent="0.2">
      <c r="A367" s="19" t="s">
        <v>20</v>
      </c>
      <c r="B367" s="20">
        <f>'7.жеке-улут.вал.'!B367+'11.жеке-чет өл.вал.'!B367</f>
        <v>0</v>
      </c>
      <c r="C367" s="21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22">
        <f>'7.жеке-улут.вал.'!D367+'11.жеке-чет өл.вал.'!D367</f>
        <v>0</v>
      </c>
      <c r="E367" s="21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22">
        <f t="shared" si="30"/>
        <v>0</v>
      </c>
      <c r="G367" s="21" t="e">
        <f t="shared" si="31"/>
        <v>#DIV/0!</v>
      </c>
      <c r="H367" s="22">
        <f>'7.жеке-улут.вал.'!H367+'11.жеке-чет өл.вал.'!H367</f>
        <v>0</v>
      </c>
      <c r="I367" s="21" t="e">
        <f>('7.жеке-улут.вал.'!H367*'7.жеке-улут.вал.'!I367+'11.жеке-чет өл.вал.'!H367*'11.жеке-чет өл.вал.'!I367)/('7.жеке-улут.вал.'!H367+'11.жеке-чет өл.вал.'!H367)</f>
        <v>#DIV/0!</v>
      </c>
      <c r="J367" s="22">
        <f>'7.жеке-улут.вал.'!J367+'11.жеке-чет өл.вал.'!J367</f>
        <v>0</v>
      </c>
      <c r="K367" s="21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22">
        <f>'7.жеке-улут.вал.'!L367+'11.жеке-чет өл.вал.'!L367</f>
        <v>0</v>
      </c>
      <c r="M367" s="21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22">
        <f>'7.жеке-улут.вал.'!N367+'11.жеке-чет өл.вал.'!N367</f>
        <v>0</v>
      </c>
      <c r="O367" s="21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22">
        <f>'7.жеке-улут.вал.'!P367+'11.жеке-чет өл.вал.'!P367</f>
        <v>0</v>
      </c>
      <c r="Q367" s="21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23">
        <f>'7.жеке-улут.вал.'!R367+'11.жеке-чет өл.вал.'!R367</f>
        <v>0</v>
      </c>
      <c r="S367" s="24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</row>
    <row r="368" spans="1:19" ht="13.5" hidden="1" thickBot="1" x14ac:dyDescent="0.25">
      <c r="A368" s="25" t="s">
        <v>21</v>
      </c>
      <c r="B368" s="26">
        <f>'7.жеке-улут.вал.'!B368+'11.жеке-чет өл.вал.'!B368</f>
        <v>0</v>
      </c>
      <c r="C368" s="27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28">
        <f>'7.жеке-улут.вал.'!D368+'11.жеке-чет өл.вал.'!D368</f>
        <v>0</v>
      </c>
      <c r="E368" s="27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28">
        <f t="shared" ref="F368" si="32">H368+J368+L368+N368+P368+R368</f>
        <v>0</v>
      </c>
      <c r="G368" s="27" t="e">
        <f t="shared" ref="G368" si="33">(H368*I368+J368*K368+L368*M368+N368*O368+P368*Q368+R368*S368)/(H368+J368+L368+N368+P368+R368)</f>
        <v>#DIV/0!</v>
      </c>
      <c r="H368" s="28">
        <f>'7.жеке-улут.вал.'!H368+'11.жеке-чет өл.вал.'!H368</f>
        <v>0</v>
      </c>
      <c r="I368" s="27" t="e">
        <f>('7.жеке-улут.вал.'!H368*'7.жеке-улут.вал.'!I368+'11.жеке-чет өл.вал.'!H368*'11.жеке-чет өл.вал.'!I368)/('7.жеке-улут.вал.'!H368+'11.жеке-чет өл.вал.'!H368)</f>
        <v>#DIV/0!</v>
      </c>
      <c r="J368" s="28">
        <f>'7.жеке-улут.вал.'!J368+'11.жеке-чет өл.вал.'!J368</f>
        <v>0</v>
      </c>
      <c r="K368" s="27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28">
        <f>'7.жеке-улут.вал.'!L368+'11.жеке-чет өл.вал.'!L368</f>
        <v>0</v>
      </c>
      <c r="M368" s="27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28">
        <f>'7.жеке-улут.вал.'!N368+'11.жеке-чет өл.вал.'!N368</f>
        <v>0</v>
      </c>
      <c r="O368" s="27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28">
        <f>'7.жеке-улут.вал.'!P368+'11.жеке-чет өл.вал.'!P368</f>
        <v>0</v>
      </c>
      <c r="Q368" s="27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28">
        <f>'7.жеке-улут.вал.'!R368+'11.жеке-чет өл.вал.'!R368</f>
        <v>0</v>
      </c>
      <c r="S368" s="39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2998298.14</v>
      </c>
      <c r="G332" s="27">
        <f t="shared" si="17"/>
        <v>11.441767056627667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>
        <f>'8.юрид-улут.вал.'!R332+'12.юрид-чет өл.вал.'!R332</f>
        <v>14308.56</v>
      </c>
      <c r="S332" s="39">
        <f>('8.юрид-улут.вал.'!R332*'8.юрид-улут.вал.'!S332+'12.юрид-чет өл.вал.'!R332*'12.юрид-чет өл.вал.'!S332)/('8.юрид-улут.вал.'!R332+'12.юрид-чет өл.вал.'!R332)</f>
        <v>0</v>
      </c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x14ac:dyDescent="0.2">
      <c r="A334" s="19" t="s">
        <v>11</v>
      </c>
      <c r="B334" s="20">
        <f>'8.юрид-улут.вал.'!B334+'12.юрид-чет өл.вал.'!B334</f>
        <v>16227786.109999999</v>
      </c>
      <c r="C334" s="21">
        <f>('8.юрид-улут.вал.'!B334*'8.юрид-улут.вал.'!C334+'12.юрид-чет өл.вал.'!B334*'12.юрид-чет өл.вал.'!C334)/('8.юрид-улут.вал.'!B334+'12.юрид-чет өл.вал.'!B334)</f>
        <v>2.623433327252553</v>
      </c>
      <c r="D334" s="22">
        <f>'8.юрид-улут.вал.'!D334+'12.юрид-чет өл.вал.'!D334</f>
        <v>12810329.65</v>
      </c>
      <c r="E334" s="21">
        <f>('8.юрид-улут.вал.'!D334*'8.юрид-улут.вал.'!E334+'12.юрид-чет өл.вал.'!D334*'12.юрид-чет өл.вал.'!E334)/('8.юрид-улут.вал.'!D334+'12.юрид-чет өл.вал.'!D334)</f>
        <v>0.92485738143358431</v>
      </c>
      <c r="F334" s="22">
        <f t="shared" si="18"/>
        <v>3417456.4599999995</v>
      </c>
      <c r="G334" s="21">
        <f t="shared" si="19"/>
        <v>8.9905423324983804</v>
      </c>
      <c r="H334" s="22">
        <f>'8.юрид-улут.вал.'!H334+'12.юрид-чет өл.вал.'!H334</f>
        <v>39278.65</v>
      </c>
      <c r="I334" s="21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2">
        <f>'8.юрид-улут.вал.'!J334+'12.юрид-чет өл.вал.'!J334</f>
        <v>55627.469999999994</v>
      </c>
      <c r="K334" s="21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2">
        <f>'8.юрид-улут.вал.'!L334+'12.юрид-чет өл.вал.'!L334</f>
        <v>41973.26</v>
      </c>
      <c r="M334" s="21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2">
        <f>'8.юрид-улут.вал.'!N334+'12.юрид-чет өл.вал.'!N334</f>
        <v>2826413.78</v>
      </c>
      <c r="O334" s="21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2">
        <f>'8.юрид-улут.вал.'!P334+'12.юрид-чет өл.вал.'!P334</f>
        <v>454163.3</v>
      </c>
      <c r="Q334" s="21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3"/>
      <c r="S334" s="24"/>
    </row>
    <row r="335" spans="1:19" ht="14.25" customHeight="1" x14ac:dyDescent="0.2">
      <c r="A335" s="19" t="s">
        <v>12</v>
      </c>
      <c r="B335" s="20">
        <f>'8.юрид-улут.вал.'!B335+'12.юрид-чет өл.вал.'!B335</f>
        <v>17293274.529999997</v>
      </c>
      <c r="C335" s="21">
        <f>('8.юрид-улут.вал.'!B335*'8.юрид-улут.вал.'!C335+'12.юрид-чет өл.вал.'!B335*'12.юрид-чет өл.вал.'!C335)/('8.юрид-улут.вал.'!B335+'12.юрид-чет өл.вал.'!B335)</f>
        <v>2.1784157407058768</v>
      </c>
      <c r="D335" s="22">
        <f>'8.юрид-улут.вал.'!D335+'12.юрид-чет өл.вал.'!D335</f>
        <v>14176372.25</v>
      </c>
      <c r="E335" s="21">
        <f>('8.юрид-улут.вал.'!D335*'8.юрид-улут.вал.'!E335+'12.юрид-чет өл.вал.'!D335*'12.юрид-чет өл.вал.'!E335)/('8.юрид-улут.вал.'!D335+'12.юрид-чет өл.вал.'!D335)</f>
        <v>0.82034620774718703</v>
      </c>
      <c r="F335" s="22">
        <f t="shared" ref="F335" si="20">H335+J335+L335+N335+P335+R335</f>
        <v>3116902.28</v>
      </c>
      <c r="G335" s="21">
        <f t="shared" ref="G335" si="21">(H335*I335+J335*K335+L335*M335+N335*O335+P335*Q335+R335*S335)/(H335+J335+L335+N335+P335+R335)</f>
        <v>8.3552212710371094</v>
      </c>
      <c r="H335" s="22">
        <f>'8.юрид-улут.вал.'!H335+'12.юрид-чет өл.вал.'!H335</f>
        <v>572013.36</v>
      </c>
      <c r="I335" s="21">
        <f>('8.юрид-улут.вал.'!H335*'8.юрид-улут.вал.'!I335+'12.юрид-чет өл.вал.'!H335*'12.юрид-чет өл.вал.'!I335)/('8.юрид-улут.вал.'!H335+'12.юрид-чет өл.вал.'!H335)</f>
        <v>7.8447153751793508E-2</v>
      </c>
      <c r="J335" s="22">
        <f>'8.юрид-улут.вал.'!J335+'12.юрид-чет өл.вал.'!J335</f>
        <v>10797.87</v>
      </c>
      <c r="K335" s="21">
        <f>('8.юрид-улут.вал.'!J335*'8.юрид-улут.вал.'!K335+'12.юрид-чет өл.вал.'!J335*'12.юрид-чет өл.вал.'!K335)/('8.юрид-улут.вал.'!J335+'12.юрид-чет өл.вал.'!J335)</f>
        <v>15.006452105831977</v>
      </c>
      <c r="L335" s="22">
        <f>'8.юрид-улут.вал.'!L335+'12.юрид-чет өл.вал.'!L335</f>
        <v>38048.129999999997</v>
      </c>
      <c r="M335" s="21">
        <f>('8.юрид-улут.вал.'!L335*'8.юрид-улут.вал.'!M335+'12.юрид-чет өл.вал.'!L335*'12.юрид-чет өл.вал.'!M335)/('8.юрид-улут.вал.'!L335+'12.юрид-чет өл.вал.'!L335)</f>
        <v>8.1926850307754986</v>
      </c>
      <c r="N335" s="22">
        <f>'8.юрид-улут.вал.'!N335+'12.юрид-чет өл.вал.'!N335</f>
        <v>2143569.81</v>
      </c>
      <c r="O335" s="21">
        <f>('8.юрид-улут.вал.'!N335*'8.юрид-улут.вал.'!O335+'12.юрид-чет өл.вал.'!N335*'12.юрид-чет өл.вал.'!O335)/('8.юрид-улут.вал.'!N335+'12.юрид-чет өл.вал.'!N335)</f>
        <v>10.105626294718174</v>
      </c>
      <c r="P335" s="22">
        <f>'8.юрид-улут.вал.'!P335+'12.юрид-чет өл.вал.'!P335</f>
        <v>352473.11</v>
      </c>
      <c r="Q335" s="21">
        <f>('8.юрид-улут.вал.'!P335*'8.юрид-улут.вал.'!Q335+'12.юрид-чет өл.вал.'!P335*'12.юрид-чет өл.вал.'!Q335)/('8.юрид-улут.вал.'!P335+'12.юрид-чет өл.вал.'!P335)</f>
        <v>10.955916350611869</v>
      </c>
      <c r="R335" s="23"/>
      <c r="S335" s="24"/>
    </row>
    <row r="336" spans="1:19" ht="14.25" customHeight="1" x14ac:dyDescent="0.2">
      <c r="A336" s="19" t="s">
        <v>13</v>
      </c>
      <c r="B336" s="20">
        <f>'8.юрид-улут.вал.'!B336+'12.юрид-чет өл.вал.'!B336</f>
        <v>25991667.879999995</v>
      </c>
      <c r="C336" s="21">
        <f>('8.юрид-улут.вал.'!B336*'8.юрид-улут.вал.'!C336+'12.юрид-чет өл.вал.'!B336*'12.юрид-чет өл.вал.'!C336)/('8.юрид-улут.вал.'!B336+'12.юрид-чет өл.вал.'!B336)</f>
        <v>2.3765022947730943</v>
      </c>
      <c r="D336" s="22">
        <f>'8.юрид-улут.вал.'!D336+'12.юрид-чет өл.вал.'!D336</f>
        <v>22385307.57</v>
      </c>
      <c r="E336" s="21">
        <f>('8.юрид-улут.вал.'!D336*'8.юрид-улут.вал.'!E336+'12.юрид-чет өл.вал.'!D336*'12.юрид-чет өл.вал.'!E336)/('8.юрид-улут.вал.'!D336+'12.юрид-чет өл.вал.'!D336)</f>
        <v>0.88815873607404794</v>
      </c>
      <c r="F336" s="22">
        <f t="shared" ref="F336" si="22">H336+J336+L336+N336+P336+R336</f>
        <v>3606360.31</v>
      </c>
      <c r="G336" s="21">
        <f t="shared" ref="G336" si="23">(H336*I336+J336*K336+L336*M336+N336*O336+P336*Q336+R336*S336)/(H336+J336+L336+N336+P336+R336)</f>
        <v>11.614910403614132</v>
      </c>
      <c r="H336" s="22">
        <f>'8.юрид-улут.вал.'!H336+'12.юрид-чет өл.вал.'!H336</f>
        <v>22302.720000000001</v>
      </c>
      <c r="I336" s="21">
        <f>('8.юрид-улут.вал.'!H336*'8.юрид-улут.вал.'!I336+'12.юрид-чет өл.вал.'!H336*'12.юрид-чет өл.вал.'!I336)/('8.юрид-улут.вал.'!H336+'12.юрид-чет өл.вал.'!H336)</f>
        <v>6.5331020162563238</v>
      </c>
      <c r="J336" s="22">
        <f>'8.юрид-улут.вал.'!J336+'12.юрид-чет өл.вал.'!J336</f>
        <v>52648.42</v>
      </c>
      <c r="K336" s="21">
        <f>('8.юрид-улут.вал.'!J336*'8.юрид-улут.вал.'!K336+'12.юрид-чет өл.вал.'!J336*'12.юрид-чет өл.вал.'!K336)/('8.юрид-улут.вал.'!J336+'12.юрид-чет өл.вал.'!J336)</f>
        <v>9.9862248781634548</v>
      </c>
      <c r="L336" s="22">
        <f>'8.юрид-улут.вал.'!L336+'12.юрид-чет өл.вал.'!L336</f>
        <v>364622.23</v>
      </c>
      <c r="M336" s="21">
        <f>('8.юрид-улут.вал.'!L336*'8.юрид-улут.вал.'!M336+'12.юрид-чет өл.вал.'!L336*'12.юрид-чет өл.вал.'!M336)/('8.юрид-улут.вал.'!L336+'12.юрид-чет өл.вал.'!L336)</f>
        <v>5.8045471440400114</v>
      </c>
      <c r="N336" s="22">
        <f>'8.юрид-улут.вал.'!N336+'12.юрид-чет өл.вал.'!N336</f>
        <v>2803219.9699999997</v>
      </c>
      <c r="O336" s="21">
        <f>('8.юрид-улут.вал.'!N336*'8.юрид-улут.вал.'!O336+'12.юрид-чет өл.вал.'!N336*'12.юрид-чет өл.вал.'!O336)/('8.юрид-улут.вал.'!N336+'12.юрид-чет өл.вал.'!N336)</f>
        <v>12.763956715248462</v>
      </c>
      <c r="P336" s="22">
        <f>'8.юрид-улут.вал.'!P336+'12.юрид-чет өл.вал.'!P336</f>
        <v>363566.97000000003</v>
      </c>
      <c r="Q336" s="21">
        <f>('8.юрид-улут.вал.'!P336*'8.юрид-улут.вал.'!Q336+'12.юрид-чет өл.вал.'!P336*'12.юрид-чет өл.вал.'!Q336)/('8.юрид-улут.вал.'!P336+'12.юрид-чет өл.вал.'!P336)</f>
        <v>9.1302069959765646</v>
      </c>
      <c r="R336" s="23"/>
      <c r="S336" s="24"/>
    </row>
    <row r="337" spans="1:19" ht="14.25" customHeight="1" x14ac:dyDescent="0.2">
      <c r="A337" s="19" t="s">
        <v>14</v>
      </c>
      <c r="B337" s="20">
        <f>'8.юрид-улут.вал.'!B337+'12.юрид-чет өл.вал.'!B337</f>
        <v>23412230.659999996</v>
      </c>
      <c r="C337" s="21">
        <f>('8.юрид-улут.вал.'!B337*'8.юрид-улут.вал.'!C337+'12.юрид-чет өл.вал.'!B337*'12.юрид-чет өл.вал.'!C337)/('8.юрид-улут.вал.'!B337+'12.юрид-чет өл.вал.'!B337)</f>
        <v>1.7235434354891124</v>
      </c>
      <c r="D337" s="22">
        <f>'8.юрид-улут.вал.'!D337+'12.юрид-чет өл.вал.'!D337</f>
        <v>19283203.780000001</v>
      </c>
      <c r="E337" s="21">
        <f>('8.юрид-улут.вал.'!D337*'8.юрид-улут.вал.'!E337+'12.юрид-чет өл.вал.'!D337*'12.юрид-чет өл.вал.'!E337)/('8.юрид-улут.вал.'!D337+'12.юрид-чет өл.вал.'!D337)</f>
        <v>0.60036069509399714</v>
      </c>
      <c r="F337" s="22">
        <f t="shared" ref="F337" si="24">H337+J337+L337+N337+P337+R337</f>
        <v>4129026.8800000004</v>
      </c>
      <c r="G337" s="21">
        <f t="shared" ref="G337" si="25">(H337*I337+J337*K337+L337*M337+N337*O337+P337*Q337+R337*S337)/(H337+J337+L337+N337+P337+R337)</f>
        <v>6.9689831709693131</v>
      </c>
      <c r="H337" s="22">
        <f>'8.юрид-улут.вал.'!H337+'12.юрид-чет өл.вал.'!H337</f>
        <v>22411.95</v>
      </c>
      <c r="I337" s="21">
        <f>('8.юрид-улут.вал.'!H337*'8.юрид-улут.вал.'!I337+'12.юрид-чет өл.вал.'!H337*'12.юрид-чет өл.вал.'!I337)/('8.юрид-улут.вал.'!H337+'12.юрид-чет өл.вал.'!H337)</f>
        <v>2.3038747186210933</v>
      </c>
      <c r="J337" s="22">
        <f>'8.юрид-улут.вал.'!J337+'12.юрид-чет өл.вал.'!J337</f>
        <v>38548.46</v>
      </c>
      <c r="K337" s="21">
        <f>('8.юрид-улут.вал.'!J337*'8.юрид-улут.вал.'!K337+'12.юрид-чет өл.вал.'!J337*'12.юрид-чет өл.вал.'!K337)/('8.юрид-улут.вал.'!J337+'12.юрид-чет өл.вал.'!J337)</f>
        <v>7.9784448068742533</v>
      </c>
      <c r="L337" s="22">
        <f>'8.юрид-улут.вал.'!L337+'12.юрид-чет өл.вал.'!L337</f>
        <v>1407992.5</v>
      </c>
      <c r="M337" s="21">
        <f>('8.юрид-улут.вал.'!L337*'8.юрид-улут.вал.'!M337+'12.юрид-чет өл.вал.'!L337*'12.юрид-чет өл.вал.'!M337)/('8.юрид-улут.вал.'!L337+'12.юрид-чет өл.вал.'!L337)</f>
        <v>3.0230352725600413</v>
      </c>
      <c r="N337" s="22">
        <f>'8.юрид-улут.вал.'!N337+'12.юрид-чет өл.вал.'!N337</f>
        <v>1930635.75</v>
      </c>
      <c r="O337" s="21">
        <f>('8.юрид-улут.вал.'!N337*'8.юрид-улут.вал.'!O337+'12.юрид-чет өл.вал.'!N337*'12.юрид-чет өл.вал.'!O337)/('8.юрид-улут.вал.'!N337+'12.юрид-чет өл.вал.'!N337)</f>
        <v>7.4396501953825123</v>
      </c>
      <c r="P337" s="22">
        <f>'8.юрид-улут.вал.'!P337+'12.юрид-чет өл.вал.'!P337</f>
        <v>729438.22000000009</v>
      </c>
      <c r="Q337" s="21">
        <f>('8.юрид-улут.вал.'!P337*'8.юрид-улут.вал.'!Q337+'12.юрид-чет өл.вал.'!P337*'12.юрид-чет өл.вал.'!Q337)/('8.юрид-улут.вал.'!P337+'12.юрид-чет өл.вал.'!P337)</f>
        <v>13.429872276229194</v>
      </c>
      <c r="R337" s="23"/>
      <c r="S337" s="24"/>
    </row>
    <row r="338" spans="1:19" ht="14.25" customHeight="1" x14ac:dyDescent="0.2">
      <c r="A338" s="19" t="s">
        <v>15</v>
      </c>
      <c r="B338" s="20">
        <f>'8.юрид-улут.вал.'!B338+'12.юрид-чет өл.вал.'!B338</f>
        <v>19780482.620000001</v>
      </c>
      <c r="C338" s="21">
        <f>('8.юрид-улут.вал.'!B338*'8.юрид-улут.вал.'!C338+'12.юрид-чет өл.вал.'!B338*'12.юрид-чет өл.вал.'!C338)/('8.юрид-улут.вал.'!B338+'12.юрид-чет өл.вал.'!B338)</f>
        <v>2.0873961328856594</v>
      </c>
      <c r="D338" s="22">
        <f>'8.юрид-улут.вал.'!D338+'12.юрид-чет өл.вал.'!D338</f>
        <v>18102289.440000001</v>
      </c>
      <c r="E338" s="21">
        <f>('8.юрид-улут.вал.'!D338*'8.юрид-улут.вал.'!E338+'12.юрид-чет өл.вал.'!D338*'12.юрид-чет өл.вал.'!E338)/('8.юрид-улут.вал.'!D338+'12.юрид-чет өл.вал.'!D338)</f>
        <v>1.3634262712352267</v>
      </c>
      <c r="F338" s="22">
        <f t="shared" ref="F338" si="26">H338+J338+L338+N338+P338+R338</f>
        <v>1678193.18</v>
      </c>
      <c r="G338" s="21">
        <f t="shared" ref="G338" si="27">(H338*I338+J338*K338+L338*M338+N338*O338+P338*Q338+R338*S338)/(H338+J338+L338+N338+P338+R338)</f>
        <v>9.8966949297219582</v>
      </c>
      <c r="H338" s="22">
        <f>'8.юрид-улут.вал.'!H338+'12.юрид-чет өл.вал.'!H338</f>
        <v>269319.01</v>
      </c>
      <c r="I338" s="21">
        <f>('8.юрид-улут.вал.'!H338*'8.юрид-улут.вал.'!I338+'12.юрид-чет өл.вал.'!H338*'12.юрид-чет өл.вал.'!I338)/('8.юрид-улут.вал.'!H338+'12.юрид-чет өл.вал.'!H338)</f>
        <v>0.52658944832746868</v>
      </c>
      <c r="J338" s="22">
        <f>'8.юрид-улут.вал.'!J338+'12.юрид-чет өл.вал.'!J338</f>
        <v>2055</v>
      </c>
      <c r="K338" s="21">
        <f>('8.юрид-улут.вал.'!J338*'8.юрид-улут.вал.'!K338+'12.юрид-чет өл.вал.'!J338*'12.юрид-чет өл.вал.'!K338)/('8.юрид-улут.вал.'!J338+'12.юрид-чет өл.вал.'!J338)</f>
        <v>16.173965936739698</v>
      </c>
      <c r="L338" s="22">
        <f>'8.юрид-улут.вал.'!L338+'12.юрид-чет өл.вал.'!L338</f>
        <v>121443.1</v>
      </c>
      <c r="M338" s="21">
        <f>('8.юрид-улут.вал.'!L338*'8.юрид-улут.вал.'!M338+'12.юрид-чет өл.вал.'!L338*'12.юрид-чет өл.вал.'!M338)/('8.юрид-улут.вал.'!L338+'12.юрид-чет өл.вал.'!L338)</f>
        <v>11.576181569805142</v>
      </c>
      <c r="N338" s="22">
        <f>'8.юрид-улут.вал.'!N338+'12.юрид-чет өл.вал.'!N338</f>
        <v>837035.05999999994</v>
      </c>
      <c r="O338" s="21">
        <f>('8.юрид-улут.вал.'!N338*'8.юрид-улут.вал.'!O338+'12.юрид-чет өл.вал.'!N338*'12.юрид-чет өл.вал.'!O338)/('8.юрид-улут.вал.'!N338+'12.юрид-чет өл.вал.'!N338)</f>
        <v>11.765378701938698</v>
      </c>
      <c r="P338" s="22">
        <f>'8.юрид-улут.вал.'!P338+'12.юрид-чет өл.вал.'!P338</f>
        <v>389463.01</v>
      </c>
      <c r="Q338" s="21">
        <f>('8.юрид-улут.вал.'!P338*'8.юрид-улут.вал.'!Q338+'12.юрид-чет өл.вал.'!P338*'12.юрид-чет өл.вал.'!Q338)/('8.юрид-улут.вал.'!P338+'12.юрид-чет өл.вал.'!P338)</f>
        <v>12.770283480836824</v>
      </c>
      <c r="R338" s="23">
        <f>'8.юрид-улут.вал.'!R338+'12.юрид-чет өл.вал.'!R338</f>
        <v>58878</v>
      </c>
      <c r="S338" s="24">
        <f>('8.юрид-улут.вал.'!R338*'8.юрид-улут.вал.'!S338+'12.юрид-чет өл.вал.'!R338*'12.юрид-чет өл.вал.'!S338)/('8.юрид-улут.вал.'!R338+'12.юрид-чет өл.вал.'!R338)</f>
        <v>3.5</v>
      </c>
    </row>
    <row r="339" spans="1:19" ht="14.25" customHeight="1" x14ac:dyDescent="0.2">
      <c r="A339" s="19" t="s">
        <v>16</v>
      </c>
      <c r="B339" s="20">
        <f>'8.юрид-улут.вал.'!B339+'12.юрид-чет өл.вал.'!B339</f>
        <v>21303637.600000001</v>
      </c>
      <c r="C339" s="21">
        <f>('8.юрид-улут.вал.'!B339*'8.юрид-улут.вал.'!C339+'12.юрид-чет өл.вал.'!B339*'12.юрид-чет өл.вал.'!C339)/('8.юрид-улут.вал.'!B339+'12.юрид-чет өл.вал.'!B339)</f>
        <v>2.8112722507821841</v>
      </c>
      <c r="D339" s="22">
        <f>'8.юрид-улут.вал.'!D339+'12.юрид-чет өл.вал.'!D339</f>
        <v>19112599.699999999</v>
      </c>
      <c r="E339" s="21">
        <f>('8.юрид-улут.вал.'!D339*'8.юрид-улут.вал.'!E339+'12.юрид-чет өл.вал.'!D339*'12.юрид-чет өл.вал.'!E339)/('8.юрид-улут.вал.'!D339+'12.юрид-чет өл.вал.'!D339)</f>
        <v>1.8022316259467301</v>
      </c>
      <c r="F339" s="22">
        <f t="shared" ref="F339" si="28">H339+J339+L339+N339+P339+R339</f>
        <v>2191037.9</v>
      </c>
      <c r="G339" s="21">
        <f t="shared" ref="G339" si="29">(H339*I339+J339*K339+L339*M339+N339*O339+P339*Q339+R339*S339)/(H339+J339+L339+N339+P339+R339)</f>
        <v>11.613214719927932</v>
      </c>
      <c r="H339" s="22">
        <f>'8.юрид-улут.вал.'!H339+'12.юрид-чет өл.вал.'!H339</f>
        <v>22156.22</v>
      </c>
      <c r="I339" s="21">
        <f>('8.юрид-улут.вал.'!H339*'8.юрид-улут.вал.'!I339+'12.юрид-чет өл.вал.'!H339*'12.юрид-чет өл.вал.'!I339)/('8.юрид-улут.вал.'!H339+'12.юрид-чет өл.вал.'!H339)</f>
        <v>3.4752055088819285</v>
      </c>
      <c r="J339" s="22">
        <f>'8.юрид-улут.вал.'!J339+'12.юрид-чет өл.вал.'!J339</f>
        <v>44533.8</v>
      </c>
      <c r="K339" s="21">
        <f>('8.юрид-улут.вал.'!J339*'8.юрид-улут.вал.'!K339+'12.юрид-чет өл.вал.'!J339*'12.юрид-чет өл.вал.'!K339)/('8.юрид-улут.вал.'!J339+'12.юрид-чет өл.вал.'!J339)</f>
        <v>2.4829141011995395</v>
      </c>
      <c r="L339" s="22">
        <f>'8.юрид-улут.вал.'!L339+'12.юрид-чет өл.вал.'!L339</f>
        <v>26886.95</v>
      </c>
      <c r="M339" s="21">
        <f>('8.юрид-улут.вал.'!L339*'8.юрид-улут.вал.'!M339+'12.юрид-чет өл.вал.'!L339*'12.юрид-чет өл.вал.'!M339)/('8.юрид-улут.вал.'!L339+'12.юрид-чет өл.вал.'!L339)</f>
        <v>6.8562564738655754</v>
      </c>
      <c r="N339" s="22">
        <f>'8.юрид-улут.вал.'!N339+'12.юрид-чет өл.вал.'!N339</f>
        <v>1637509.44</v>
      </c>
      <c r="O339" s="21">
        <f>('8.юрид-улут.вал.'!N339*'8.юрид-улут.вал.'!O339+'12.юрид-чет өл.вал.'!N339*'12.юрид-чет өл.вал.'!O339)/('8.юрид-улут.вал.'!N339+'12.юрид-чет өл.вал.'!N339)</f>
        <v>12.093607554470028</v>
      </c>
      <c r="P339" s="22">
        <f>'8.юрид-улут.вал.'!P339+'12.юрид-чет өл.вал.'!P339</f>
        <v>459951.49</v>
      </c>
      <c r="Q339" s="21">
        <f>('8.юрид-улут.вал.'!P339*'8.юрид-улут.вал.'!Q339+'12.юрид-чет өл.вал.'!P339*'12.юрид-чет өл.вал.'!Q339)/('8.юрид-улут.вал.'!P339+'12.юрид-чет өл.вал.'!P339)</f>
        <v>11.457039122321351</v>
      </c>
      <c r="R339" s="23"/>
      <c r="S339" s="24"/>
    </row>
    <row r="340" spans="1:19" ht="14.25" customHeight="1" x14ac:dyDescent="0.2">
      <c r="A340" s="19" t="s">
        <v>17</v>
      </c>
      <c r="B340" s="20">
        <f>'8.юрид-улут.вал.'!B340+'12.юрид-чет өл.вал.'!B340</f>
        <v>18142708.789999999</v>
      </c>
      <c r="C340" s="21">
        <f>('8.юрид-улут.вал.'!B340*'8.юрид-улут.вал.'!C340+'12.юрид-чет өл.вал.'!B340*'12.юрид-чет өл.вал.'!C340)/('8.юрид-улут.вал.'!B340+'12.юрид-чет өл.вал.'!B340)</f>
        <v>2.2267323715446152</v>
      </c>
      <c r="D340" s="22">
        <f>'8.юрид-улут.вал.'!D340+'12.юрид-чет өл.вал.'!D340</f>
        <v>15974593.699999999</v>
      </c>
      <c r="E340" s="21">
        <f>('8.юрид-улут.вал.'!D340*'8.юрид-улут.вал.'!E340+'12.юрид-чет өл.вал.'!D340*'12.юрид-чет өл.вал.'!E340)/('8.юрид-улут.вал.'!D340+'12.юрид-чет өл.вал.'!D340)</f>
        <v>1.0611555382532207</v>
      </c>
      <c r="F340" s="22">
        <f t="shared" ref="F340" si="30">H340+J340+L340+N340+P340+R340</f>
        <v>2168115.09</v>
      </c>
      <c r="G340" s="21">
        <f t="shared" ref="G340" si="31">(H340*I340+J340*K340+L340*M340+N340*O340+P340*Q340+R340*S340)/(H340+J340+L340+N340+P340+R340)</f>
        <v>10.814660394296702</v>
      </c>
      <c r="H340" s="22">
        <f>'8.юрид-улут.вал.'!H340+'12.юрид-чет өл.вал.'!H340</f>
        <v>88806.61</v>
      </c>
      <c r="I340" s="21">
        <f>('8.юрид-улут.вал.'!H340*'8.юрид-улут.вал.'!I340+'12.юрид-чет өл.вал.'!H340*'12.юрид-чет өл.вал.'!I340)/('8.юрид-улут.вал.'!H340+'12.юрид-чет өл.вал.'!H340)</f>
        <v>0.1255413893177546</v>
      </c>
      <c r="J340" s="22">
        <f>'8.юрид-улут.вал.'!J340+'12.юрид-чет өл.вал.'!J340</f>
        <v>23226.52</v>
      </c>
      <c r="K340" s="21">
        <f>('8.юрид-улут.вал.'!J340*'8.юрид-улут.вал.'!K340+'12.юрид-чет өл.вал.'!J340*'12.юрид-чет өл.вал.'!K340)/('8.юрид-улут.вал.'!J340+'12.юрид-чет өл.вал.'!J340)</f>
        <v>2.977950928507584</v>
      </c>
      <c r="L340" s="22">
        <f>'8.юрид-улут.вал.'!L340+'12.юрид-чет өл.вал.'!L340</f>
        <v>27499.67</v>
      </c>
      <c r="M340" s="21">
        <f>('8.юрид-улут.вал.'!L340*'8.юрид-улут.вал.'!M340+'12.юрид-чет өл.вал.'!L340*'12.юрид-чет өл.вал.'!M340)/('8.юрид-улут.вал.'!L340+'12.юрид-чет өл.вал.'!L340)</f>
        <v>5.9588013237977062</v>
      </c>
      <c r="N340" s="22">
        <f>'8.юрид-улут.вал.'!N340+'12.юрид-чет өл.вал.'!N340</f>
        <v>1405104.0999999999</v>
      </c>
      <c r="O340" s="21">
        <f>('8.юрид-улут.вал.'!N340*'8.юрид-улут.вал.'!O340+'12.юрид-чет өл.вал.'!N340*'12.юрид-чет өл.вал.'!O340)/('8.юрид-улут.вал.'!N340+'12.юрид-чет өл.вал.'!N340)</f>
        <v>11.585822861025035</v>
      </c>
      <c r="P340" s="22">
        <f>'8.юрид-улут.вал.'!P340+'12.юрид-чет өл.вал.'!P340</f>
        <v>623478.19000000006</v>
      </c>
      <c r="Q340" s="21">
        <f>('8.юрид-улут.вал.'!P340*'8.юрид-улут.вал.'!Q340+'12.юрид-чет өл.вал.'!P340*'12.юрид-чет өл.вал.'!Q340)/('8.юрид-улут.вал.'!P340+'12.юрид-чет өл.вал.'!P340)</f>
        <v>11.105376080917956</v>
      </c>
      <c r="R340" s="23"/>
      <c r="S340" s="24"/>
    </row>
    <row r="341" spans="1:19" ht="14.25" customHeight="1" x14ac:dyDescent="0.2">
      <c r="A341" s="19" t="s">
        <v>18</v>
      </c>
      <c r="B341" s="20">
        <f>'8.юрид-улут.вал.'!B341+'12.юрид-чет өл.вал.'!B341</f>
        <v>16280290.190000001</v>
      </c>
      <c r="C341" s="21">
        <f>('8.юрид-улут.вал.'!B341*'8.юрид-улут.вал.'!C341+'12.юрид-чет өл.вал.'!B341*'12.юрид-чет өл.вал.'!C341)/('8.юрид-улут.вал.'!B341+'12.юрид-чет өл.вал.'!B341)</f>
        <v>1.2983525377442913</v>
      </c>
      <c r="D341" s="22">
        <f>'8.юрид-улут.вал.'!D341+'12.юрид-чет өл.вал.'!D341</f>
        <v>15205035.600000001</v>
      </c>
      <c r="E341" s="21">
        <f>('8.юрид-улут.вал.'!D341*'8.юрид-улут.вал.'!E341+'12.юрид-чет өл.вал.'!D341*'12.юрид-чет өл.вал.'!E341)/('8.юрид-улут.вал.'!D341+'12.юрид-чет өл.вал.'!D341)</f>
        <v>0.78720343341386145</v>
      </c>
      <c r="F341" s="22">
        <f t="shared" ref="F341" si="32">H341+J341+L341+N341+P341+R341</f>
        <v>1075254.5900000001</v>
      </c>
      <c r="G341" s="21">
        <f t="shared" ref="G341" si="33">(H341*I341+J341*K341+L341*M341+N341*O341+P341*Q341+R341*S341)/(H341+J341+L341+N341+P341+R341)</f>
        <v>8.5264456800877291</v>
      </c>
      <c r="H341" s="22">
        <f>'8.юрид-улут.вал.'!H341+'12.юрид-чет өл.вал.'!H341</f>
        <v>29269.47</v>
      </c>
      <c r="I341" s="21">
        <f>('8.юрид-улут.вал.'!H341*'8.юрид-улут.вал.'!I341+'12.юрид-чет өл.вал.'!H341*'12.юрид-чет өл.вал.'!I341)/('8.юрид-улут.вал.'!H341+'12.юрид-чет өл.вал.'!H341)</f>
        <v>2.5883998992807187</v>
      </c>
      <c r="J341" s="22">
        <f>'8.юрид-улут.вал.'!J341+'12.юрид-чет өл.вал.'!J341</f>
        <v>148123.79999999999</v>
      </c>
      <c r="K341" s="21">
        <f>('8.юрид-улут.вал.'!J341*'8.юрид-улут.вал.'!K341+'12.юрид-чет өл.вал.'!J341*'12.юрид-чет өл.вал.'!K341)/('8.юрид-улут.вал.'!J341+'12.юрид-чет өл.вал.'!J341)</f>
        <v>2.9354539918635623</v>
      </c>
      <c r="L341" s="22">
        <f>'8.юрид-улут.вал.'!L341+'12.юрид-чет өл.вал.'!L341</f>
        <v>56121.9</v>
      </c>
      <c r="M341" s="21">
        <f>('8.юрид-улут.вал.'!L341*'8.юрид-улут.вал.'!M341+'12.юрид-чет өл.вал.'!L341*'12.юрид-чет өл.вал.'!M341)/('8.юрид-улут.вал.'!L341+'12.юрид-чет өл.вал.'!L341)</f>
        <v>2.9420652900204729</v>
      </c>
      <c r="N341" s="22">
        <f>'8.юрид-улут.вал.'!N341+'12.юрид-чет өл.вал.'!N341</f>
        <v>385231.33</v>
      </c>
      <c r="O341" s="21">
        <f>('8.юрид-улут.вал.'!N341*'8.юрид-улут.вал.'!O341+'12.юрид-чет өл.вал.'!N341*'12.юрид-чет өл.вал.'!O341)/('8.юрид-улут.вал.'!N341+'12.юрид-чет өл.вал.'!N341)</f>
        <v>10.829823732924339</v>
      </c>
      <c r="P341" s="22">
        <f>'8.юрид-улут.вал.'!P341+'12.юрид-чет өл.вал.'!P341</f>
        <v>456453.89</v>
      </c>
      <c r="Q341" s="21">
        <f>('8.юрид-улут.вал.'!P341*'8.юрид-улут.вал.'!Q341+'12.юрид-чет өл.вал.'!P341*'12.юрид-чет өл.вал.'!Q341)/('8.юрид-улут.вал.'!P341+'12.юрид-чет өл.вал.'!P341)</f>
        <v>9.4635356627150067</v>
      </c>
      <c r="R341" s="23">
        <f>'8.юрид-улут.вал.'!R341+'12.юрид-чет өл.вал.'!R341</f>
        <v>54.2</v>
      </c>
      <c r="S341" s="24">
        <f>('8.юрид-улут.вал.'!R341*'8.юрид-улут.вал.'!S341+'12.юрид-чет өл.вал.'!R341*'12.юрид-чет өл.вал.'!S341)/('8.юрид-улут.вал.'!R341+'12.юрид-чет өл.вал.'!R341)</f>
        <v>14</v>
      </c>
    </row>
    <row r="342" spans="1:19" ht="14.25" customHeight="1" x14ac:dyDescent="0.2">
      <c r="A342" s="19" t="s">
        <v>19</v>
      </c>
      <c r="B342" s="20">
        <f>'8.юрид-улут.вал.'!B342+'12.юрид-чет өл.вал.'!B342</f>
        <v>17814229.550000001</v>
      </c>
      <c r="C342" s="21">
        <f>('8.юрид-улут.вал.'!B342*'8.юрид-улут.вал.'!C342+'12.юрид-чет өл.вал.'!B342*'12.юрид-чет өл.вал.'!C342)/('8.юрид-улут.вал.'!B342+'12.юрид-чет өл.вал.'!B342)</f>
        <v>1.3314979532696105</v>
      </c>
      <c r="D342" s="22">
        <f>'8.юрид-улут.вал.'!D342+'12.юрид-чет өл.вал.'!D342</f>
        <v>16405653.27</v>
      </c>
      <c r="E342" s="21">
        <f>('8.юрид-улут.вал.'!D342*'8.юрид-улут.вал.'!E342+'12.юрид-чет өл.вал.'!D342*'12.юрид-чет өл.вал.'!E342)/('8.юрид-улут.вал.'!D342+'12.юрид-чет өл.вал.'!D342)</f>
        <v>0.70207864987384327</v>
      </c>
      <c r="F342" s="22">
        <f t="shared" ref="F342" si="34">H342+J342+L342+N342+P342+R342</f>
        <v>1408576.28</v>
      </c>
      <c r="G342" s="21">
        <f t="shared" ref="G342" si="35">(H342*I342+J342*K342+L342*M342+N342*O342+P342*Q342+R342*S342)/(H342+J342+L342+N342+P342+R342)</f>
        <v>8.662329090761073</v>
      </c>
      <c r="H342" s="22">
        <f>'8.юрид-улут.вал.'!H342+'12.юрид-чет өл.вал.'!H342</f>
        <v>18569.57</v>
      </c>
      <c r="I342" s="21">
        <f>('8.юрид-улут.вал.'!H342*'8.юрид-улут.вал.'!I342+'12.юрид-чет өл.вал.'!H342*'12.юрид-чет өл.вал.'!I342)/('8.юрид-улут.вал.'!H342+'12.юрид-чет өл.вал.'!H342)</f>
        <v>0.49697262779913598</v>
      </c>
      <c r="J342" s="22">
        <f>'8.юрид-улут.вал.'!J342+'12.юрид-чет өл.вал.'!J342</f>
        <v>20470</v>
      </c>
      <c r="K342" s="21">
        <f>('8.юрид-улут.вал.'!J342*'8.юрид-улут.вал.'!K342+'12.юрид-чет өл.вал.'!J342*'12.юрид-чет өл.вал.'!K342)/('8.юрид-улут.вал.'!J342+'12.юрид-чет өл.вал.'!J342)</f>
        <v>3.6695798729848601</v>
      </c>
      <c r="L342" s="22">
        <f>'8.юрид-улут.вал.'!L342+'12.юрид-чет өл.вал.'!L342</f>
        <v>51513.7</v>
      </c>
      <c r="M342" s="21">
        <f>('8.юрид-улут.вал.'!L342*'8.юрид-улут.вал.'!M342+'12.юрид-чет өл.вал.'!L342*'12.юрид-чет өл.вал.'!M342)/('8.юрид-улут.вал.'!L342+'12.юрид-чет өл.вал.'!L342)</f>
        <v>7.8810793245291997</v>
      </c>
      <c r="N342" s="22">
        <f>'8.юрид-улут.вал.'!N342+'12.юрид-чет өл.вал.'!N342</f>
        <v>1090978.8700000001</v>
      </c>
      <c r="O342" s="21">
        <f>('8.юрид-улут.вал.'!N342*'8.юрид-улут.вал.'!O342+'12.юрид-чет өл.вал.'!N342*'12.юрид-чет өл.вал.'!O342)/('8.юрид-улут.вал.'!N342+'12.юрид-чет өл.вал.'!N342)</f>
        <v>8.0788117108079476</v>
      </c>
      <c r="P342" s="22">
        <f>'8.юрид-улут.вал.'!P342+'12.юрид-чет өл.вал.'!P342</f>
        <v>227044.13999999998</v>
      </c>
      <c r="Q342" s="21">
        <f>('8.юрид-улут.вал.'!P342*'8.юрид-улут.вал.'!Q342+'12.юрид-чет өл.вал.'!P342*'12.юрид-чет өл.вал.'!Q342)/('8.юрид-улут.вал.'!P342+'12.юрид-чет өл.вал.'!P342)</f>
        <v>12.761439214418804</v>
      </c>
      <c r="R342" s="23"/>
      <c r="S342" s="24"/>
    </row>
    <row r="343" spans="1:19" ht="14.25" customHeight="1" x14ac:dyDescent="0.2">
      <c r="A343" s="19" t="s">
        <v>20</v>
      </c>
      <c r="B343" s="20">
        <f>'8.юрид-улут.вал.'!B343+'12.юрид-чет өл.вал.'!B343</f>
        <v>18227984.390000001</v>
      </c>
      <c r="C343" s="21">
        <f>('8.юрид-улут.вал.'!B343*'8.юрид-улут.вал.'!C343+'12.юрид-чет өл.вал.'!B343*'12.юрид-чет өл.вал.'!C343)/('8.юрид-улут.вал.'!B343+'12.юрид-чет өл.вал.'!B343)</f>
        <v>1.3501949528057513</v>
      </c>
      <c r="D343" s="22">
        <f>'8.юрид-улут.вал.'!D343+'12.юрид-чет өл.вал.'!D343</f>
        <v>15771061.199999999</v>
      </c>
      <c r="E343" s="21">
        <f>('8.юрид-улут.вал.'!D343*'8.юрид-улут.вал.'!E343+'12.юрид-чет өл.вал.'!D343*'12.юрид-чет өл.вал.'!E343)/('8.юрид-улут.вал.'!D343+'12.юрид-чет өл.вал.'!D343)</f>
        <v>0.85685032801724359</v>
      </c>
      <c r="F343" s="22">
        <f t="shared" ref="F343" si="36">H343+J343+L343+N343+P343+R343</f>
        <v>2456923.19</v>
      </c>
      <c r="G343" s="21">
        <f t="shared" ref="G343" si="37">(H343*I343+J343*K343+L343*M343+N343*O343+P343*Q343+R343*S343)/(H343+J343+L343+N343+P343+R343)</f>
        <v>4.5169884048349118</v>
      </c>
      <c r="H343" s="22">
        <f>'8.юрид-улут.вал.'!H343+'12.юрид-чет өл.вал.'!H343</f>
        <v>31784.149999999998</v>
      </c>
      <c r="I343" s="21">
        <f>('8.юрид-улут.вал.'!H343*'8.юрид-улут.вал.'!I343+'12.юрид-чет өл.вал.'!H343*'12.юрид-чет өл.вал.'!I343)/('8.юрид-улут.вал.'!H343+'12.юрид-чет өл.вал.'!H343)</f>
        <v>1.8894417500546676</v>
      </c>
      <c r="J343" s="22">
        <f>'8.юрид-улут.вал.'!J343+'12.юрид-чет өл.вал.'!J343</f>
        <v>35064.94</v>
      </c>
      <c r="K343" s="21">
        <f>('8.юрид-улут.вал.'!J343*'8.юрид-улут.вал.'!K343+'12.юрид-чет өл.вал.'!J343*'12.юрид-чет өл.вал.'!K343)/('8.юрид-улут.вал.'!J343+'12.юрид-чет өл.вал.'!J343)</f>
        <v>5.3006969354574691</v>
      </c>
      <c r="L343" s="22">
        <f>'8.юрид-улут.вал.'!L343+'12.юрид-чет өл.вал.'!L343</f>
        <v>123484.29999999999</v>
      </c>
      <c r="M343" s="21">
        <f>('8.юрид-улут.вал.'!L343*'8.юрид-улут.вал.'!M343+'12.юрид-чет өл.вал.'!L343*'12.юрид-чет өл.вал.'!M343)/('8.юрид-улут.вал.'!L343+'12.юрид-чет өл.вал.'!L343)</f>
        <v>8.5940289899201794</v>
      </c>
      <c r="N343" s="22">
        <f>'8.юрид-улут.вал.'!N343+'12.юрид-чет өл.вал.'!N343</f>
        <v>455240.03</v>
      </c>
      <c r="O343" s="21">
        <f>('8.юрид-улут.вал.'!N343*'8.юрид-улут.вал.'!O343+'12.юрид-чет өл.вал.'!N343*'12.юрид-чет өл.вал.'!O343)/('8.юрид-улут.вал.'!N343+'12.юрид-чет өл.вал.'!N343)</f>
        <v>13.725370027982832</v>
      </c>
      <c r="P343" s="22">
        <f>'8.юрид-улут.вал.'!P343+'12.юрид-чет өл.вал.'!P343</f>
        <v>275458.07</v>
      </c>
      <c r="Q343" s="21">
        <f>('8.юрид-улут.вал.'!P343*'8.юрид-улут.вал.'!Q343+'12.юрид-чет өл.вал.'!P343*'12.юрид-чет өл.вал.'!Q343)/('8.юрид-улут.вал.'!P343+'12.юрид-чет өл.вал.'!P343)</f>
        <v>12.860052070719862</v>
      </c>
      <c r="R343" s="23">
        <f>'8.юрид-улут.вал.'!R343+'12.юрид-чет өл.вал.'!R343</f>
        <v>1535891.7</v>
      </c>
      <c r="S343" s="24">
        <f>('8.юрид-улут.вал.'!R343*'8.юрид-улут.вал.'!S343+'12.юрид-чет өл.вал.'!R343*'12.юрид-чет өл.вал.'!S343)/('8.юрид-улут.вал.'!R343+'12.юрид-чет өл.вал.'!R343)</f>
        <v>0</v>
      </c>
    </row>
    <row r="344" spans="1:19" ht="14.25" customHeight="1" thickBot="1" x14ac:dyDescent="0.25">
      <c r="A344" s="25" t="s">
        <v>21</v>
      </c>
      <c r="B344" s="26">
        <f>'8.юрид-улут.вал.'!B344+'12.юрид-чет өл.вал.'!B344</f>
        <v>19788752.129999999</v>
      </c>
      <c r="C344" s="27">
        <f>('8.юрид-улут.вал.'!B344*'8.юрид-улут.вал.'!C344+'12.юрид-чет өл.вал.'!B344*'12.юрид-чет өл.вал.'!C344)/('8.юрид-улут.вал.'!B344+'12.юрид-чет өл.вал.'!B344)</f>
        <v>2.1417410168551116</v>
      </c>
      <c r="D344" s="28">
        <f>'8.юрид-улут.вал.'!D344+'12.юрид-чет өл.вал.'!D344</f>
        <v>17519818.32</v>
      </c>
      <c r="E344" s="27">
        <f>('8.юрид-улут.вал.'!D344*'8.юрид-улут.вал.'!E344+'12.юрид-чет өл.вал.'!D344*'12.юрид-чет өл.вал.'!E344)/('8.юрид-улут.вал.'!D344+'12.юрид-чет өл.вал.'!D344)</f>
        <v>0.95042044267614201</v>
      </c>
      <c r="F344" s="28">
        <f t="shared" ref="F344:F355" si="38">H344+J344+L344+N344+P344+R344</f>
        <v>2268933.8099999996</v>
      </c>
      <c r="G344" s="27">
        <f t="shared" ref="G344:G355" si="39">(H344*I344+J344*K344+L344*M344+N344*O344+P344*Q344+R344*S344)/(H344+J344+L344+N344+P344+R344)</f>
        <v>11.3406519451971</v>
      </c>
      <c r="H344" s="28">
        <f>'8.юрид-улут.вал.'!H344+'12.юрид-чет өл.вал.'!H344</f>
        <v>36206.81</v>
      </c>
      <c r="I344" s="27">
        <f>('8.юрид-улут.вал.'!H344*'8.юрид-улут.вал.'!I344+'12.юрид-чет өл.вал.'!H344*'12.юрид-чет өл.вал.'!I344)/('8.юрид-улут.вал.'!H344+'12.юрид-чет өл.вал.'!H344)</f>
        <v>1.4198940862230076</v>
      </c>
      <c r="J344" s="28">
        <f>'8.юрид-улут.вал.'!J344+'12.юрид-чет өл.вал.'!J344</f>
        <v>123822.76999999999</v>
      </c>
      <c r="K344" s="27">
        <f>('8.юрид-улут.вал.'!J344*'8.юрид-улут.вал.'!K344+'12.юрид-чет өл.вал.'!J344*'12.юрид-чет өл.вал.'!K344)/('8.юрид-улут.вал.'!J344+'12.юрид-чет өл.вал.'!J344)</f>
        <v>3.0633316925473402</v>
      </c>
      <c r="L344" s="28">
        <f>'8.юрид-улут.вал.'!L344+'12.юрид-чет өл.вал.'!L344</f>
        <v>106141.08</v>
      </c>
      <c r="M344" s="27">
        <f>('8.юрид-улут.вал.'!L344*'8.юрид-улут.вал.'!M344+'12.юрид-чет өл.вал.'!L344*'12.юрид-чет өл.вал.'!M344)/('8.юрид-улут.вал.'!L344+'12.юрид-чет өл.вал.'!L344)</f>
        <v>9.9510943726971473</v>
      </c>
      <c r="N344" s="28">
        <f>'8.юрид-улут.вал.'!N344+'12.юрид-чет өл.вал.'!N344</f>
        <v>1318467.92</v>
      </c>
      <c r="O344" s="27">
        <f>('8.юрид-улут.вал.'!N344*'8.юрид-улут.вал.'!O344+'12.юрид-чет өл.вал.'!N344*'12.юрид-чет өл.вал.'!O344)/('8.юрид-улут.вал.'!N344+'12.юрид-чет өл.вал.'!N344)</f>
        <v>12.635898703625625</v>
      </c>
      <c r="P344" s="28">
        <f>'8.юрид-улут.вал.'!P344+'12.юрид-чет өл.вал.'!P344</f>
        <v>684295.23</v>
      </c>
      <c r="Q344" s="27">
        <f>('8.юрид-улут.вал.'!P344*'8.юрид-улут.вал.'!Q344+'12.юрид-чет өл.вал.'!P344*'12.юрид-чет өл.вал.'!Q344)/('8.юрид-улут.вал.'!P344+'12.юрид-чет өл.вал.'!P344)</f>
        <v>11.083259472523277</v>
      </c>
      <c r="R344" s="28"/>
      <c r="S344" s="39"/>
    </row>
    <row r="345" spans="1:19" ht="14.25" customHeight="1" x14ac:dyDescent="0.2">
      <c r="A345" s="32" t="s">
        <v>76</v>
      </c>
      <c r="B345" s="20">
        <f>'8.юрид-улут.вал.'!B345+'12.юрид-чет өл.вал.'!B345</f>
        <v>20112805.050000001</v>
      </c>
      <c r="C345" s="21">
        <f>('8.юрид-улут.вал.'!B345*'8.юрид-улут.вал.'!C345+'12.юрид-чет өл.вал.'!B345*'12.юрид-чет өл.вал.'!C345)/('8.юрид-улут.вал.'!B345+'12.юрид-чет өл.вал.'!B345)</f>
        <v>4.3063839436110793</v>
      </c>
      <c r="D345" s="22">
        <f>'8.юрид-улут.вал.'!D345+'12.юрид-чет өл.вал.'!D345</f>
        <v>13823686.130000001</v>
      </c>
      <c r="E345" s="21">
        <f>('8.юрид-улут.вал.'!D345*'8.юрид-улут.вал.'!E345+'12.юрид-чет өл.вал.'!D345*'12.юрид-чет өл.вал.'!E345)/('8.юрид-улут.вал.'!D345+'12.юрид-чет өл.вал.'!D345)</f>
        <v>0.98034493694049019</v>
      </c>
      <c r="F345" s="22">
        <f t="shared" si="38"/>
        <v>6289118.9200000009</v>
      </c>
      <c r="G345" s="21">
        <f t="shared" si="39"/>
        <v>11.617124902592851</v>
      </c>
      <c r="H345" s="22">
        <f>'8.юрид-улут.вал.'!H345+'12.юрид-чет өл.вал.'!H345</f>
        <v>20023.52</v>
      </c>
      <c r="I345" s="21">
        <f>('8.юрид-улут.вал.'!H345*'8.юрид-улут.вал.'!I345+'12.юрид-чет өл.вал.'!H345*'12.юрид-чет өл.вал.'!I345)/('8.юрид-улут.вал.'!H345+'12.юрид-чет өл.вал.'!H345)</f>
        <v>2.4041302428344302</v>
      </c>
      <c r="J345" s="22">
        <f>'8.юрид-улут.вал.'!J345+'12.юрид-чет өл.вал.'!J345</f>
        <v>47369.11</v>
      </c>
      <c r="K345" s="21">
        <f>('8.юрид-улут.вал.'!J345*'8.юрид-улут.вал.'!K345+'12.юрид-чет өл.вал.'!J345*'12.юрид-чет өл.вал.'!K345)/('8.юрид-улут.вал.'!J345+'12.юрид-чет өл.вал.'!J345)</f>
        <v>3.9337343049088336</v>
      </c>
      <c r="L345" s="22">
        <f>'8.юрид-улут.вал.'!L345+'12.юрид-чет өл.вал.'!L345</f>
        <v>203829.65000000002</v>
      </c>
      <c r="M345" s="21">
        <f>('8.юрид-улут.вал.'!L345*'8.юрид-улут.вал.'!M345+'12.юрид-чет өл.вал.'!L345*'12.юрид-чет өл.вал.'!M345)/('8.юрид-улут.вал.'!L345+'12.юрид-чет өл.вал.'!L345)</f>
        <v>5.0295063255026911</v>
      </c>
      <c r="N345" s="22">
        <f>'8.юрид-улут.вал.'!N345+'12.юрид-чет өл.вал.'!N345</f>
        <v>5809821.0100000007</v>
      </c>
      <c r="O345" s="21">
        <f>('8.юрид-улут.вал.'!N345*'8.юрид-улут.вал.'!O345+'12.юрид-чет өл.вал.'!N345*'12.юрид-чет өл.вал.'!O345)/('8.юрид-улут.вал.'!N345+'12.юрид-чет өл.вал.'!N345)</f>
        <v>11.832205899730438</v>
      </c>
      <c r="P345" s="22">
        <f>'8.юрид-улут.вал.'!P345+'12.юрид-чет өл.вал.'!P345</f>
        <v>208075.62999999998</v>
      </c>
      <c r="Q345" s="21">
        <f>('8.юрид-улут.вал.'!P345*'8.юрид-улут.вал.'!Q345+'12.юрид-чет өл.вал.'!P345*'12.юрид-чет өл.вал.'!Q345)/('8.юрид-улут.вал.'!P345+'12.юрид-чет өл.вал.'!P345)</f>
        <v>14.700628002423899</v>
      </c>
      <c r="R345" s="23"/>
      <c r="S345" s="24"/>
    </row>
    <row r="346" spans="1:19" ht="14.25" customHeight="1" x14ac:dyDescent="0.2">
      <c r="A346" s="19" t="s">
        <v>11</v>
      </c>
      <c r="B346" s="20">
        <f>'8.юрид-улут.вал.'!B346+'12.юрид-чет өл.вал.'!B346</f>
        <v>21942408.870000001</v>
      </c>
      <c r="C346" s="21">
        <f>('8.юрид-улут.вал.'!B346*'8.юрид-улут.вал.'!C346+'12.юрид-чет өл.вал.'!B346*'12.юрид-чет өл.вал.'!C346)/('8.юрид-улут.вал.'!B346+'12.юрид-чет өл.вал.'!B346)</f>
        <v>3.1003093783248845</v>
      </c>
      <c r="D346" s="22">
        <f>'8.юрид-улут.вал.'!D346+'12.юрид-чет өл.вал.'!D346</f>
        <v>18027659.140000001</v>
      </c>
      <c r="E346" s="21">
        <f>('8.юрид-улут.вал.'!D346*'8.юрид-улут.вал.'!E346+'12.юрид-чет өл.вал.'!D346*'12.юрид-чет өл.вал.'!E346)/('8.юрид-улут.вал.'!D346+'12.юрид-чет өл.вал.'!D346)</f>
        <v>1.250764503371899</v>
      </c>
      <c r="F346" s="22">
        <f t="shared" si="38"/>
        <v>3914749.7300000004</v>
      </c>
      <c r="G346" s="21">
        <f t="shared" si="39"/>
        <v>11.617575326201031</v>
      </c>
      <c r="H346" s="22">
        <f>'8.юрид-улут.вал.'!H346+'12.юрид-чет өл.вал.'!H346</f>
        <v>10987.38</v>
      </c>
      <c r="I346" s="21">
        <f>('8.юрид-улут.вал.'!H346*'8.юрид-улут.вал.'!I346+'12.юрид-чет өл.вал.'!H346*'12.юрид-чет өл.вал.'!I346)/('8.юрид-улут.вал.'!H346+'12.юрид-чет өл.вал.'!H346)</f>
        <v>2.1436115070198754</v>
      </c>
      <c r="J346" s="22">
        <f>'8.юрид-улут.вал.'!J346+'12.юрид-чет өл.вал.'!J346</f>
        <v>51222.81</v>
      </c>
      <c r="K346" s="21">
        <f>('8.юрид-улут.вал.'!J346*'8.юрид-улут.вал.'!K346+'12.юрид-чет өл.вал.'!J346*'12.юрид-чет өл.вал.'!K346)/('8.юрид-улут.вал.'!J346+'12.юрид-чет өл.вал.'!J346)</f>
        <v>4.9507767340370421</v>
      </c>
      <c r="L346" s="22">
        <f>'8.юрид-улут.вал.'!L346+'12.юрид-чет өл.вал.'!L346</f>
        <v>164870.75</v>
      </c>
      <c r="M346" s="21">
        <f>('8.юрид-улут.вал.'!L346*'8.юрид-улут.вал.'!M346+'12.юрид-чет өл.вал.'!L346*'12.юрид-чет өл.вал.'!M346)/('8.юрид-улут.вал.'!L346+'12.юрид-чет өл.вал.'!L346)</f>
        <v>8.9843262252400766</v>
      </c>
      <c r="N346" s="22">
        <f>'8.юрид-улут.вал.'!N346+'12.юрид-чет өл.вал.'!N346</f>
        <v>3448477.4000000004</v>
      </c>
      <c r="O346" s="21">
        <f>('8.юрид-улут.вал.'!N346*'8.юрид-улут.вал.'!O346+'12.юрид-чет өл.вал.'!N346*'12.юрид-чет өл.вал.'!O346)/('8.юрид-улут.вал.'!N346+'12.юрид-чет өл.вал.'!N346)</f>
        <v>11.628497265372868</v>
      </c>
      <c r="P346" s="22">
        <f>'8.юрид-улут.вал.'!P346+'12.юрид-чет өл.вал.'!P346</f>
        <v>239191.39</v>
      </c>
      <c r="Q346" s="21">
        <f>('8.юрид-улут.вал.'!P346*'8.юрид-улут.вал.'!Q346+'12.юрид-чет өл.вал.'!P346*'12.юрид-чет өл.вал.'!Q346)/('8.юрид-улут.вал.'!P346+'12.юрид-чет өл.вал.'!P346)</f>
        <v>15.138052764775569</v>
      </c>
      <c r="R346" s="23"/>
      <c r="S346" s="24"/>
    </row>
    <row r="347" spans="1:19" ht="14.25" customHeight="1" x14ac:dyDescent="0.2">
      <c r="A347" s="19" t="s">
        <v>12</v>
      </c>
      <c r="B347" s="20">
        <f>'8.юрид-улут.вал.'!B347+'12.юрид-чет өл.вал.'!B347</f>
        <v>16880127.170000002</v>
      </c>
      <c r="C347" s="21">
        <f>('8.юрид-улут.вал.'!B347*'8.юрид-улут.вал.'!C347+'12.юрид-чет өл.вал.'!B347*'12.юрид-чет өл.вал.'!C347)/('8.юрид-улут.вал.'!B347+'12.юрид-чет өл.вал.'!B347)</f>
        <v>2.5333203005306526</v>
      </c>
      <c r="D347" s="22">
        <f>'8.юрид-улут.вал.'!D347+'12.юрид-чет өл.вал.'!D347</f>
        <v>14412273.880000001</v>
      </c>
      <c r="E347" s="21">
        <f>('8.юрид-улут.вал.'!D347*'8.юрид-улут.вал.'!E347+'12.юрид-чет өл.вал.'!D347*'12.юрид-чет өл.вал.'!E347)/('8.юрид-улут.вал.'!D347+'12.юрид-чет өл.вал.'!D347)</f>
        <v>0.68356506341246381</v>
      </c>
      <c r="F347" s="22">
        <f t="shared" si="38"/>
        <v>2467853.29</v>
      </c>
      <c r="G347" s="21">
        <f t="shared" si="39"/>
        <v>13.335898880196416</v>
      </c>
      <c r="H347" s="22">
        <f>'8.юрид-улут.вал.'!H347+'12.юрид-чет өл.вал.'!H347</f>
        <v>14178.31</v>
      </c>
      <c r="I347" s="21">
        <f>('8.юрид-улут.вал.'!H347*'8.юрид-улут.вал.'!I347+'12.юрид-чет өл.вал.'!H347*'12.юрид-чет өл.вал.'!I347)/('8.юрид-улут.вал.'!H347+'12.юрид-чет өл.вал.'!H347)</f>
        <v>2.2600930576352201</v>
      </c>
      <c r="J347" s="22">
        <f>'8.юрид-улут.вал.'!J347+'12.юрид-чет өл.вал.'!J347</f>
        <v>14046.88</v>
      </c>
      <c r="K347" s="21">
        <f>('8.юрид-улут.вал.'!J347*'8.юрид-улут.вал.'!K347+'12.юрид-чет өл.вал.'!J347*'12.юрид-чет өл.вал.'!K347)/('8.юрид-улут.вал.'!J347+'12.юрид-чет өл.вал.'!J347)</f>
        <v>6.8017477190664382</v>
      </c>
      <c r="L347" s="22">
        <f>'8.юрид-улут.вал.'!L347+'12.юрид-чет өл.вал.'!L347</f>
        <v>45340.56</v>
      </c>
      <c r="M347" s="21">
        <f>('8.юрид-улут.вал.'!L347*'8.юрид-улут.вал.'!M347+'12.юрид-чет өл.вал.'!L347*'12.юрид-чет өл.вал.'!M347)/('8.юрид-улут.вал.'!L347+'12.юрид-чет өл.вал.'!L347)</f>
        <v>6.1369108012781517</v>
      </c>
      <c r="N347" s="22">
        <f>'8.юрид-улут.вал.'!N347+'12.юрид-чет өл.вал.'!N347</f>
        <v>1836405.2200000002</v>
      </c>
      <c r="O347" s="21">
        <f>('8.юрид-улут.вал.'!N347*'8.юрид-улут.вал.'!O347+'12.юрид-чет өл.вал.'!N347*'12.юрид-чет өл.вал.'!O347)/('8.юрид-улут.вал.'!N347+'12.юрид-чет өл.вал.'!N347)</f>
        <v>13.454191212928512</v>
      </c>
      <c r="P347" s="22">
        <f>'8.юрид-улут.вал.'!P347+'12.юрид-чет өл.вал.'!P347</f>
        <v>557882.31999999995</v>
      </c>
      <c r="Q347" s="21">
        <f>('8.юрид-улут.вал.'!P347*'8.юрид-улут.вал.'!Q347+'12.юрид-чет өл.вал.'!P347*'12.юрид-чет өл.вал.'!Q347)/('8.юрид-улут.вал.'!P347+'12.юрид-чет өл.вал.'!P347)</f>
        <v>13.97760077053524</v>
      </c>
      <c r="R347" s="23"/>
      <c r="S347" s="24"/>
    </row>
    <row r="348" spans="1:19" ht="14.25" customHeight="1" x14ac:dyDescent="0.2">
      <c r="A348" s="19" t="s">
        <v>13</v>
      </c>
      <c r="B348" s="20">
        <f>'8.юрид-улут.вал.'!B348+'12.юрид-чет өл.вал.'!B348</f>
        <v>19636474.710000001</v>
      </c>
      <c r="C348" s="21">
        <f>('8.юрид-улут.вал.'!B348*'8.юрид-улут.вал.'!C348+'12.юрид-чет өл.вал.'!B348*'12.юрид-чет өл.вал.'!C348)/('8.юрид-улут.вал.'!B348+'12.юрид-чет өл.вал.'!B348)</f>
        <v>2.5195962902599862</v>
      </c>
      <c r="D348" s="22">
        <f>'8.юрид-улут.вал.'!D348+'12.юрид-чет өл.вал.'!D348</f>
        <v>15691098.57</v>
      </c>
      <c r="E348" s="21">
        <f>('8.юрид-улут.вал.'!D348*'8.юрид-улут.вал.'!E348+'12.юрид-чет өл.вал.'!D348*'12.юрид-чет өл.вал.'!E348)/('8.юрид-улут.вал.'!D348+'12.юрид-чет өл.вал.'!D348)</f>
        <v>0.71931424322191528</v>
      </c>
      <c r="F348" s="22">
        <f t="shared" si="38"/>
        <v>3945376.1399999997</v>
      </c>
      <c r="G348" s="21">
        <f t="shared" si="39"/>
        <v>9.6794720667368406</v>
      </c>
      <c r="H348" s="22">
        <f>'8.юрид-улут.вал.'!H348+'12.юрид-чет өл.вал.'!H348</f>
        <v>648169.76</v>
      </c>
      <c r="I348" s="21">
        <f>('8.юрид-улут.вал.'!H348*'8.юрид-улут.вал.'!I348+'12.юрид-чет өл.вал.'!H348*'12.юрид-чет өл.вал.'!I348)/('8.юрид-улут.вал.'!H348+'12.юрид-чет өл.вал.'!H348)</f>
        <v>0.51765259150627507</v>
      </c>
      <c r="J348" s="22">
        <f>'8.юрид-улут.вал.'!J348+'12.юрид-чет өл.вал.'!J348</f>
        <v>354184.33999999997</v>
      </c>
      <c r="K348" s="21">
        <f>('8.юрид-улут.вал.'!J348*'8.юрид-улут.вал.'!K348+'12.юрид-чет өл.вал.'!J348*'12.юрид-чет өл.вал.'!K348)/('8.юрид-улут.вал.'!J348+'12.юрид-чет өл.вал.'!J348)</f>
        <v>1.0615136033400006</v>
      </c>
      <c r="L348" s="22">
        <f>'8.юрид-улут.вал.'!L348+'12.юрид-чет өл.вал.'!L348</f>
        <v>76593.11</v>
      </c>
      <c r="M348" s="21">
        <f>('8.юрид-улут.вал.'!L348*'8.юрид-улут.вал.'!M348+'12.юрид-чет өл.вал.'!L348*'12.юрид-чет өл.вал.'!M348)/('8.юрид-улут.вал.'!L348+'12.юрид-чет өл.вал.'!L348)</f>
        <v>1.4475067143767861</v>
      </c>
      <c r="N348" s="22">
        <f>'8.юрид-улут.вал.'!N348+'12.юрид-чет өл.вал.'!N348</f>
        <v>2463222.11</v>
      </c>
      <c r="O348" s="21">
        <f>('8.юрид-улут.вал.'!N348*'8.юрид-улут.вал.'!O348+'12.юрид-чет өл.вал.'!N348*'12.юрид-чет өл.вал.'!O348)/('8.юрид-улут.вал.'!N348+'12.юрид-чет өл.вал.'!N348)</f>
        <v>13.081049982252727</v>
      </c>
      <c r="P348" s="22">
        <f>'8.юрид-улут.вал.'!P348+'12.юрид-чет өл.вал.'!P348</f>
        <v>403206.82</v>
      </c>
      <c r="Q348" s="21">
        <f>('8.юрид-улут.вал.'!P348*'8.юрид-улут.вал.'!Q348+'12.юрид-чет өл.вал.'!P348*'12.юрид-чет өл.вал.'!Q348)/('8.юрид-улут.вал.'!P348+'12.юрид-чет өл.вал.'!P348)</f>
        <v>12.760843950010548</v>
      </c>
      <c r="R348" s="23"/>
      <c r="S348" s="24"/>
    </row>
    <row r="349" spans="1:19" ht="14.25" customHeight="1" x14ac:dyDescent="0.2">
      <c r="A349" s="19" t="s">
        <v>14</v>
      </c>
      <c r="B349" s="20">
        <f>'8.юрид-улут.вал.'!B349+'12.юрид-чет өл.вал.'!B349</f>
        <v>27907225.140000001</v>
      </c>
      <c r="C349" s="21">
        <f>('8.юрид-улут.вал.'!B349*'8.юрид-улут.вал.'!C349+'12.юрид-чет өл.вал.'!B349*'12.юрид-чет өл.вал.'!C349)/('8.юрид-улут.вал.'!B349+'12.юрид-чет өл.вал.'!B349)</f>
        <v>1.5347651653875625</v>
      </c>
      <c r="D349" s="22">
        <f>'8.юрид-улут.вал.'!D349+'12.юрид-чет өл.вал.'!D349</f>
        <v>24928304.650000002</v>
      </c>
      <c r="E349" s="21">
        <f>('8.юрид-улут.вал.'!D349*'8.юрид-улут.вал.'!E349+'12.юрид-чет өл.вал.'!D349*'12.юрид-чет өл.вал.'!E349)/('8.юрид-улут.вал.'!D349+'12.юрид-чет өл.вал.'!D349)</f>
        <v>0.54960488724611323</v>
      </c>
      <c r="F349" s="22">
        <f t="shared" si="38"/>
        <v>2978920.49</v>
      </c>
      <c r="G349" s="21">
        <f t="shared" si="39"/>
        <v>9.7788172053897373</v>
      </c>
      <c r="H349" s="22">
        <f>'8.юрид-улут.вал.'!H349+'12.юрид-чет өл.вал.'!H349</f>
        <v>6987</v>
      </c>
      <c r="I349" s="21">
        <f>('8.юрид-улут.вал.'!H349*'8.юрид-улут.вал.'!I349+'12.юрид-чет өл.вал.'!H349*'12.юрид-чет өл.вал.'!I349)/('8.юрид-улут.вал.'!H349+'12.юрид-чет өл.вал.'!H349)</f>
        <v>3.6127908973808518</v>
      </c>
      <c r="J349" s="22">
        <f>'8.юрид-улут.вал.'!J349+'12.юрид-чет өл.вал.'!J349</f>
        <v>77386.000000000015</v>
      </c>
      <c r="K349" s="21">
        <f>('8.юрид-улут.вал.'!J349*'8.юрид-улут.вал.'!K349+'12.юрид-чет өл.вал.'!J349*'12.юрид-чет өл.вал.'!K349)/('8.юрид-улут.вал.'!J349+'12.юрид-чет өл.вал.'!J349)</f>
        <v>6.6381352957899384</v>
      </c>
      <c r="L349" s="22">
        <f>'8.юрид-улут.вал.'!L349+'12.юрид-чет өл.вал.'!L349</f>
        <v>92534.07</v>
      </c>
      <c r="M349" s="21">
        <f>('8.юрид-улут.вал.'!L349*'8.юрид-улут.вал.'!M349+'12.юрид-чет өл.вал.'!L349*'12.юрид-чет өл.вал.'!M349)/('8.юрид-улут.вал.'!L349+'12.юрид-чет өл.вал.'!L349)</f>
        <v>7.6302668789992687</v>
      </c>
      <c r="N349" s="22">
        <f>'8.юрид-улут.вал.'!N349+'12.юрид-чет өл.вал.'!N349</f>
        <v>980996.68</v>
      </c>
      <c r="O349" s="21">
        <f>('8.юрид-улут.вал.'!N349*'8.юрид-улут.вал.'!O349+'12.юрид-чет өл.вал.'!N349*'12.юрид-чет өл.вал.'!O349)/('8.юрид-улут.вал.'!N349+'12.юрид-чет өл.вал.'!N349)</f>
        <v>13.48589171657545</v>
      </c>
      <c r="P349" s="22">
        <f>'8.юрид-улут.вал.'!P349+'12.юрид-чет өл.вал.'!P349</f>
        <v>1821016.74</v>
      </c>
      <c r="Q349" s="21">
        <f>('8.юрид-улут.вал.'!P349*'8.юрид-улут.вал.'!Q349+'12.юрид-чет өл.вал.'!P349*'12.юрид-чет өл.вал.'!Q349)/('8.юрид-улут.вал.'!P349+'12.юрид-чет өл.вал.'!P349)</f>
        <v>8.0480880053853934</v>
      </c>
      <c r="R349" s="23"/>
      <c r="S349" s="24"/>
    </row>
    <row r="350" spans="1:19" ht="14.25" customHeight="1" x14ac:dyDescent="0.2">
      <c r="A350" s="19" t="s">
        <v>15</v>
      </c>
      <c r="B350" s="20">
        <f>'8.юрид-улут.вал.'!B350+'12.юрид-чет өл.вал.'!B350</f>
        <v>16448987.280000001</v>
      </c>
      <c r="C350" s="21">
        <f>('8.юрид-улут.вал.'!B350*'8.юрид-улут.вал.'!C350+'12.юрид-чет өл.вал.'!B350*'12.юрид-чет өл.вал.'!C350)/('8.юрид-улут.вал.'!B350+'12.юрид-чет өл.вал.'!B350)</f>
        <v>1.6630128419310204</v>
      </c>
      <c r="D350" s="22">
        <f>'8.юрид-улут.вал.'!D350+'12.юрид-чет өл.вал.'!D350</f>
        <v>14783268.08</v>
      </c>
      <c r="E350" s="21">
        <f>('8.юрид-улут.вал.'!D350*'8.юрид-улут.вал.'!E350+'12.юрид-чет өл.вал.'!D350*'12.юрид-чет өл.вал.'!E350)/('8.юрид-улут.вал.'!D350+'12.юрид-чет өл.вал.'!D350)</f>
        <v>0.65369781744497757</v>
      </c>
      <c r="F350" s="22">
        <f t="shared" si="38"/>
        <v>1629359.2000000002</v>
      </c>
      <c r="G350" s="21">
        <f t="shared" si="39"/>
        <v>10.733621785055133</v>
      </c>
      <c r="H350" s="22">
        <f>'8.юрид-улут.вал.'!H350+'12.юрид-чет өл.вал.'!H350</f>
        <v>71345.8</v>
      </c>
      <c r="I350" s="21">
        <f>('8.юрид-улут.вал.'!H350*'8.юрид-улут.вал.'!I350+'12.юрид-чет өл.вал.'!H350*'12.юрид-чет өл.вал.'!I350)/('8.юрид-улут.вал.'!H350+'12.юрид-чет өл.вал.'!H350)</f>
        <v>1.8078849771114767E-2</v>
      </c>
      <c r="J350" s="22">
        <f>'8.юрид-улут.вал.'!J350+'12.юрид-чет өл.вал.'!J350</f>
        <v>2586.54</v>
      </c>
      <c r="K350" s="21">
        <f>('8.юрид-улут.вал.'!J350*'8.юрид-улут.вал.'!K350+'12.юрид-чет өл.вал.'!J350*'12.юрид-чет өл.вал.'!K350)/('8.юрид-улут.вал.'!J350+'12.юрид-чет өл.вал.'!J350)</f>
        <v>3.9950976980831499</v>
      </c>
      <c r="L350" s="22">
        <f>'8.юрид-улут.вал.'!L350+'12.юрид-чет өл.вал.'!L350</f>
        <v>31119.379999999997</v>
      </c>
      <c r="M350" s="21">
        <f>('8.юрид-улут.вал.'!L350*'8.юрид-улут.вал.'!M350+'12.юрид-чет өл.вал.'!L350*'12.юрид-чет өл.вал.'!M350)/('8.юрид-улут.вал.'!L350+'12.юрид-чет өл.вал.'!L350)</f>
        <v>6.7671299203261723</v>
      </c>
      <c r="N350" s="22">
        <f>'8.юрид-улут.вал.'!N350+'12.юрид-чет өл.вал.'!N350</f>
        <v>1009031.5700000001</v>
      </c>
      <c r="O350" s="21">
        <f>('8.юрид-улут.вал.'!N350*'8.юрид-улут.вал.'!O350+'12.юрид-чет өл.вал.'!N350*'12.юрид-чет өл.вал.'!O350)/('8.юрид-улут.вал.'!N350+'12.юрид-чет өл.вал.'!N350)</f>
        <v>10.44522148221785</v>
      </c>
      <c r="P350" s="22">
        <f>'8.юрид-улут.вал.'!P350+'12.юрид-чет өл.вал.'!P350</f>
        <v>515275.91000000003</v>
      </c>
      <c r="Q350" s="21">
        <f>('8.юрид-улут.вал.'!P350*'8.юрид-улут.вал.'!Q350+'12.юрид-чет өл.вал.'!P350*'12.юрид-чет өл.вал.'!Q350)/('8.юрид-улут.вал.'!P350+'12.юрид-чет өл.вал.'!P350)</f>
        <v>13.055442386390629</v>
      </c>
      <c r="R350" s="23"/>
      <c r="S350" s="24"/>
    </row>
    <row r="351" spans="1:19" ht="14.25" customHeight="1" x14ac:dyDescent="0.2">
      <c r="A351" s="19" t="s">
        <v>16</v>
      </c>
      <c r="B351" s="20">
        <f>'8.юрид-улут.вал.'!B351+'12.юрид-чет өл.вал.'!B351</f>
        <v>23805506.5</v>
      </c>
      <c r="C351" s="21">
        <f>('8.юрид-улут.вал.'!B351*'8.юрид-улут.вал.'!C351+'12.юрид-чет өл.вал.'!B351*'12.юрид-чет өл.вал.'!C351)/('8.юрид-улут.вал.'!B351+'12.юрид-чет өл.вал.'!B351)</f>
        <v>1.611647847925435</v>
      </c>
      <c r="D351" s="22">
        <f>'8.юрид-улут.вал.'!D351+'12.юрид-чет өл.вал.'!D351</f>
        <v>20220428.18</v>
      </c>
      <c r="E351" s="21">
        <f>('8.юрид-улут.вал.'!D351*'8.юрид-улут.вал.'!E351+'12.юрид-чет өл.вал.'!D351*'12.юрид-чет өл.вал.'!E351)/('8.юрид-улут.вал.'!D351+'12.юрид-чет өл.вал.'!D351)</f>
        <v>0.53657748562078167</v>
      </c>
      <c r="F351" s="22">
        <f t="shared" si="38"/>
        <v>3585078.3200000003</v>
      </c>
      <c r="G351" s="21">
        <f t="shared" si="39"/>
        <v>7.675220553759047</v>
      </c>
      <c r="H351" s="22">
        <f>'8.юрид-улут.вал.'!H351+'12.юрид-чет өл.вал.'!H351</f>
        <v>609813.60000000009</v>
      </c>
      <c r="I351" s="21">
        <f>('8.юрид-улут.вал.'!H351*'8.юрид-улут.вал.'!I351+'12.юрид-чет өл.вал.'!H351*'12.юрид-чет өл.вал.'!I351)/('8.юрид-улут.вал.'!H351+'12.юрид-чет өл.вал.'!H351)</f>
        <v>0.3088232617311254</v>
      </c>
      <c r="J351" s="22">
        <f>'8.юрид-улут.вал.'!J351+'12.юрид-чет өл.вал.'!J351</f>
        <v>320045.40000000002</v>
      </c>
      <c r="K351" s="21">
        <f>('8.юрид-улут.вал.'!J351*'8.юрид-улут.вал.'!K351+'12.юрид-чет өл.вал.'!J351*'12.юрид-чет өл.вал.'!K351)/('8.юрид-улут.вал.'!J351+'12.юрид-чет өл.вал.'!J351)</f>
        <v>1.0110014079252512</v>
      </c>
      <c r="L351" s="22">
        <f>'8.юрид-улут.вал.'!L351+'12.юрид-чет өл.вал.'!L351</f>
        <v>740504.32</v>
      </c>
      <c r="M351" s="21">
        <f>('8.юрид-улут.вал.'!L351*'8.юрид-улут.вал.'!M351+'12.юрид-чет өл.вал.'!L351*'12.юрид-чет өл.вал.'!M351)/('8.юрид-улут.вал.'!L351+'12.юрид-чет өл.вал.'!L351)</f>
        <v>8.7993126531658863</v>
      </c>
      <c r="N351" s="22">
        <f>'8.юрид-улут.вал.'!N351+'12.юрид-чет өл.вал.'!N351</f>
        <v>938358.54999999993</v>
      </c>
      <c r="O351" s="21">
        <f>('8.юрид-улут.вал.'!N351*'8.юрид-улут.вал.'!O351+'12.юрид-чет өл.вал.'!N351*'12.юрид-чет өл.вал.'!O351)/('8.юрид-улут.вал.'!N351+'12.юрид-чет өл.вал.'!N351)</f>
        <v>11.734926774951846</v>
      </c>
      <c r="P351" s="22">
        <f>'8.юрид-улут.вал.'!P351+'12.юрид-чет өл.вал.'!P351</f>
        <v>976356.45000000007</v>
      </c>
      <c r="Q351" s="21">
        <f>('8.юрид-улут.вал.'!P351*'8.юрид-улут.вал.'!Q351+'12.юрид-чет өл.вал.'!P351*'12.юрид-чет өл.вал.'!Q351)/('8.юрид-улут.вал.'!P351+'12.юрид-чет өл.вал.'!P351)</f>
        <v>9.7063709958591069</v>
      </c>
      <c r="R351" s="23"/>
      <c r="S351" s="24"/>
    </row>
    <row r="352" spans="1:19" ht="14.25" customHeight="1" x14ac:dyDescent="0.2">
      <c r="A352" s="19" t="s">
        <v>17</v>
      </c>
      <c r="B352" s="20">
        <f>'8.юрид-улут.вал.'!B352+'12.юрид-чет өл.вал.'!B352</f>
        <v>22016520.479999997</v>
      </c>
      <c r="C352" s="21">
        <f>('8.юрид-улут.вал.'!B352*'8.юрид-улут.вал.'!C352+'12.юрид-чет өл.вал.'!B352*'12.юрид-чет өл.вал.'!C352)/('8.юрид-улут.вал.'!B352+'12.юрид-чет өл.вал.'!B352)</f>
        <v>1.0887297503288311</v>
      </c>
      <c r="D352" s="22">
        <f>'8.юрид-улут.вал.'!D352+'12.юрид-чет өл.вал.'!D352</f>
        <v>19745697.620000001</v>
      </c>
      <c r="E352" s="21">
        <f>('8.юрид-улут.вал.'!D352*'8.юрид-улут.вал.'!E352+'12.юрид-чет өл.вал.'!D352*'12.юрид-чет өл.вал.'!E352)/('8.юрид-улут.вал.'!D352+'12.юрид-чет өл.вал.'!D352)</f>
        <v>0.38752230578825198</v>
      </c>
      <c r="F352" s="22">
        <f t="shared" si="38"/>
        <v>2270822.8600000003</v>
      </c>
      <c r="G352" s="21">
        <f t="shared" si="39"/>
        <v>7.1860041844919564</v>
      </c>
      <c r="H352" s="22">
        <f>'8.юрид-улут.вал.'!H352+'12.юрид-чет өл.вал.'!H352</f>
        <v>563300.12</v>
      </c>
      <c r="I352" s="21">
        <f>('8.юрид-улут.вал.'!H352*'8.юрид-улут.вал.'!I352+'12.юрид-чет өл.вал.'!H352*'12.юрид-чет өл.вал.'!I352)/('8.юрид-улут.вал.'!H352+'12.юрид-чет өл.вал.'!H352)</f>
        <v>0.41477340001276802</v>
      </c>
      <c r="J352" s="22">
        <f>'8.юрид-улут.вал.'!J352+'12.юрид-чет өл.вал.'!J352</f>
        <v>13502.29</v>
      </c>
      <c r="K352" s="21">
        <f>('8.юрид-улут.вал.'!J352*'8.юрид-улут.вал.'!K352+'12.юрид-чет өл.вал.'!J352*'12.юрид-чет өл.вал.'!K352)/('8.юрид-улут.вал.'!J352+'12.юрид-чет өл.вал.'!J352)</f>
        <v>3.0039167207932911</v>
      </c>
      <c r="L352" s="22">
        <f>'8.юрид-улут.вал.'!L352+'12.юрид-чет өл.вал.'!L352</f>
        <v>63977.130000000005</v>
      </c>
      <c r="M352" s="21">
        <f>('8.юрид-улут.вал.'!L352*'8.юрид-улут.вал.'!M352+'12.юрид-чет өл.вал.'!L352*'12.юрид-чет өл.вал.'!M352)/('8.юрид-улут.вал.'!L352+'12.юрид-чет өл.вал.'!L352)</f>
        <v>4.9892143911425819</v>
      </c>
      <c r="N352" s="22">
        <f>'8.юрид-улут.вал.'!N352+'12.юрид-чет өл.вал.'!N352</f>
        <v>1477076.62</v>
      </c>
      <c r="O352" s="21">
        <f>('8.юрид-улут.вал.'!N352*'8.юрид-улут.вал.'!O352+'12.юрид-чет өл.вал.'!N352*'12.юрид-чет өл.вал.'!O352)/('8.юрид-улут.вал.'!N352+'12.юрид-чет өл.вал.'!N352)</f>
        <v>9.5655275198249345</v>
      </c>
      <c r="P352" s="22">
        <f>'8.юрид-улут.вал.'!P352+'12.юрид-чет өл.вал.'!P352</f>
        <v>152966.70000000001</v>
      </c>
      <c r="Q352" s="21">
        <f>('8.юрид-улут.вал.'!P352*'8.юрид-улут.вал.'!Q352+'12.юрид-чет өл.вал.'!P352*'12.юрид-чет өл.вал.'!Q352)/('8.юрид-улут.вал.'!P352+'12.юрид-чет өл.вал.'!P352)</f>
        <v>10.431866793883867</v>
      </c>
      <c r="R352" s="23"/>
      <c r="S352" s="24"/>
    </row>
    <row r="353" spans="1:19" ht="14.25" customHeight="1" x14ac:dyDescent="0.2">
      <c r="A353" s="19" t="s">
        <v>18</v>
      </c>
      <c r="B353" s="20">
        <f>'8.юрид-улут.вал.'!B353+'12.юрид-чет өл.вал.'!B353</f>
        <v>24351968.890000001</v>
      </c>
      <c r="C353" s="21">
        <f>('8.юрид-улут.вал.'!B353*'8.юрид-улут.вал.'!C353+'12.юрид-чет өл.вал.'!B353*'12.юрид-чет өл.вал.'!C353)/('8.юрид-улут.вал.'!B353+'12.юрид-чет өл.вал.'!B353)</f>
        <v>2.232927451481316</v>
      </c>
      <c r="D353" s="22">
        <f>'8.юрид-улут.вал.'!D353+'12.юрид-чет өл.вал.'!D353</f>
        <v>17033742.739999998</v>
      </c>
      <c r="E353" s="21">
        <f>('8.юрид-улут.вал.'!D353*'8.юрид-улут.вал.'!E353+'12.юрид-чет өл.вал.'!D353*'12.юрид-чет өл.вал.'!E353)/('8.юрид-улут.вал.'!D353+'12.юрид-чет өл.вал.'!D353)</f>
        <v>0.46086460079412989</v>
      </c>
      <c r="F353" s="22">
        <f t="shared" si="38"/>
        <v>7313226.1500000004</v>
      </c>
      <c r="G353" s="21">
        <f t="shared" si="39"/>
        <v>6.3523169981828032</v>
      </c>
      <c r="H353" s="22">
        <f>'8.юрид-улут.вал.'!H353+'12.юрид-чет өл.вал.'!H353</f>
        <v>235732.9</v>
      </c>
      <c r="I353" s="21">
        <f>('8.юрид-улут.вал.'!H353*'8.юрид-улут.вал.'!I353+'12.юрид-чет өл.вал.'!H353*'12.юрид-чет өл.вал.'!I353)/('8.юрид-улут.вал.'!H353+'12.юрид-чет өл.вал.'!H353)</f>
        <v>0.12747329710871916</v>
      </c>
      <c r="J353" s="22">
        <f>'8.юрид-улут.вал.'!J353+'12.юрид-чет өл.вал.'!J353</f>
        <v>20865.82</v>
      </c>
      <c r="K353" s="21">
        <f>('8.юрид-улут.вал.'!J353*'8.юрид-улут.вал.'!K353+'12.юрид-чет өл.вал.'!J353*'12.юрид-чет өл.вал.'!K353)/('8.юрид-улут.вал.'!J353+'12.юрид-чет өл.вал.'!J353)</f>
        <v>1.7484470248473385</v>
      </c>
      <c r="L353" s="22">
        <f>'8.юрид-улут.вал.'!L353+'12.юрид-чет өл.вал.'!L353</f>
        <v>103187.72</v>
      </c>
      <c r="M353" s="21">
        <f>('8.юрид-улут.вал.'!L353*'8.юрид-улут.вал.'!M353+'12.юрид-чет өл.вал.'!L353*'12.юрид-чет өл.вал.'!M353)/('8.юрид-улут.вал.'!L353+'12.юрид-чет өл.вал.'!L353)</f>
        <v>4.0625189431455642</v>
      </c>
      <c r="N353" s="22">
        <f>'8.юрид-улут.вал.'!N353+'12.юрид-чет өл.вал.'!N353</f>
        <v>5725414.5200000005</v>
      </c>
      <c r="O353" s="21">
        <f>('8.юрид-улут.вал.'!N353*'8.юрид-улут.вал.'!O353+'12.юрид-чет өл.вал.'!N353*'12.юрид-чет өл.вал.'!O353)/('8.юрид-улут.вал.'!N353+'12.юрид-чет өл.вал.'!N353)</f>
        <v>5.2069837782854478</v>
      </c>
      <c r="P353" s="22">
        <f>'8.юрид-улут.вал.'!P353+'12.юрид-чет өл.вал.'!P353</f>
        <v>1228025.19</v>
      </c>
      <c r="Q353" s="21">
        <f>('8.юрид-улут.вал.'!P353*'8.юрид-улут.вал.'!Q353+'12.юрид-чет өл.вал.'!P353*'12.юрид-чет өл.вал.'!Q353)/('8.юрид-улут.вал.'!P353+'12.юрид-чет өл.вал.'!P353)</f>
        <v>13.157755954908401</v>
      </c>
      <c r="R353" s="23"/>
      <c r="S353" s="24"/>
    </row>
    <row r="354" spans="1:19" ht="14.25" customHeight="1" x14ac:dyDescent="0.2">
      <c r="A354" s="19" t="s">
        <v>19</v>
      </c>
      <c r="B354" s="20">
        <f>'8.юрид-улут.вал.'!B354+'12.юрид-чет өл.вал.'!B354</f>
        <v>22077068.43</v>
      </c>
      <c r="C354" s="21">
        <f>('8.юрид-улут.вал.'!B354*'8.юрид-улут.вал.'!C354+'12.юрид-чет өл.вал.'!B354*'12.юрид-чет өл.вал.'!C354)/('8.юрид-улут.вал.'!B354+'12.юрид-чет өл.вал.'!B354)</f>
        <v>1.4238236083231639</v>
      </c>
      <c r="D354" s="22">
        <f>'8.юрид-улут.вал.'!D354+'12.юрид-чет өл.вал.'!D354</f>
        <v>17511974.550000001</v>
      </c>
      <c r="E354" s="21">
        <f>('8.юрид-улут.вал.'!D354*'8.юрид-улут.вал.'!E354+'12.юрид-чет өл.вал.'!D354*'12.юрид-чет өл.вал.'!E354)/('8.юрид-улут.вал.'!D354+'12.юрид-чет өл.вал.'!D354)</f>
        <v>0.4943615077661242</v>
      </c>
      <c r="F354" s="22">
        <f t="shared" si="38"/>
        <v>4565093.88</v>
      </c>
      <c r="G354" s="21">
        <f t="shared" si="39"/>
        <v>4.9892960997989402</v>
      </c>
      <c r="H354" s="22">
        <f>'8.юрид-улут.вал.'!H354+'12.юрид-чет өл.вал.'!H354</f>
        <v>22416.350000000002</v>
      </c>
      <c r="I354" s="21">
        <f>('8.юрид-улут.вал.'!H354*'8.юрид-улут.вал.'!I354+'12.юрид-чет өл.вал.'!H354*'12.юрид-чет өл.вал.'!I354)/('8.юрид-улут.вал.'!H354+'12.юрид-чет өл.вал.'!H354)</f>
        <v>9.0281436763790683</v>
      </c>
      <c r="J354" s="22">
        <f>'8.юрид-улут.вал.'!J354+'12.юрид-чет өл.вал.'!J354</f>
        <v>96636.27</v>
      </c>
      <c r="K354" s="21">
        <f>('8.юрид-улут.вал.'!J354*'8.юрид-улут.вал.'!K354+'12.юрид-чет өл.вал.'!J354*'12.юрид-чет өл.вал.'!K354)/('8.юрид-улут.вал.'!J354+'12.юрид-чет өл.вал.'!J354)</f>
        <v>4.5211759518449997</v>
      </c>
      <c r="L354" s="22">
        <f>'8.юрид-улут.вал.'!L354+'12.юрид-чет өл.вал.'!L354</f>
        <v>358657.76</v>
      </c>
      <c r="M354" s="21">
        <f>('8.юрид-улут.вал.'!L354*'8.юрид-улут.вал.'!M354+'12.юрид-чет өл.вал.'!L354*'12.юрид-чет өл.вал.'!M354)/('8.юрид-улут.вал.'!L354+'12.юрид-чет өл.вал.'!L354)</f>
        <v>1.8556350820347507</v>
      </c>
      <c r="N354" s="22">
        <f>'8.юрид-улут.вал.'!N354+'12.юрид-чет өл.вал.'!N354</f>
        <v>3552133.4299999997</v>
      </c>
      <c r="O354" s="21">
        <f>('8.юрид-улут.вал.'!N354*'8.юрид-улут.вал.'!O354+'12.юрид-чет өл.вал.'!N354*'12.юрид-чет өл.вал.'!O354)/('8.юрид-улут.вал.'!N354+'12.юрид-чет өл.вал.'!N354)</f>
        <v>5.2329773459551632</v>
      </c>
      <c r="P354" s="22">
        <f>'8.юрид-улут.вал.'!P354+'12.юрид-чет өл.вал.'!P354</f>
        <v>535250.07000000007</v>
      </c>
      <c r="Q354" s="21">
        <f>('8.юрид-улут.вал.'!P354*'8.юрид-улут.вал.'!Q354+'12.юрид-чет өл.вал.'!P354*'12.юрид-чет өл.вал.'!Q354)/('8.юрид-улут.вал.'!P354+'12.юрид-чет өл.вал.'!P354)</f>
        <v>5.3872870886313073</v>
      </c>
      <c r="R354" s="23"/>
      <c r="S354" s="24"/>
    </row>
    <row r="355" spans="1:19" ht="14.25" customHeight="1" x14ac:dyDescent="0.2">
      <c r="A355" s="19" t="s">
        <v>20</v>
      </c>
      <c r="B355" s="20">
        <f>'8.юрид-улут.вал.'!B355+'12.юрид-чет өл.вал.'!B355</f>
        <v>19599151.129999999</v>
      </c>
      <c r="C355" s="21">
        <f>('8.юрид-улут.вал.'!B355*'8.юрид-улут.вал.'!C355+'12.юрид-чет өл.вал.'!B355*'12.юрид-чет өл.вал.'!C355)/('8.юрид-улут.вал.'!B355+'12.юрид-чет өл.вал.'!B355)</f>
        <v>1.8317631337179223</v>
      </c>
      <c r="D355" s="22">
        <f>'8.юрид-улут.вал.'!D355+'12.юрид-чет өл.вал.'!D355</f>
        <v>16785231.579999998</v>
      </c>
      <c r="E355" s="21">
        <f>('8.юрид-улут.вал.'!D355*'8.юрид-улут.вал.'!E355+'12.юрид-чет өл.вал.'!D355*'12.юрид-чет өл.вал.'!E355)/('8.юрид-улут.вал.'!D355+'12.юрид-чет өл.вал.'!D355)</f>
        <v>0.59774952976847762</v>
      </c>
      <c r="F355" s="22">
        <f t="shared" si="38"/>
        <v>2813919.55</v>
      </c>
      <c r="G355" s="21">
        <f t="shared" si="39"/>
        <v>9.1927426312169995</v>
      </c>
      <c r="H355" s="22">
        <f>'8.юрид-улут.вал.'!H355+'12.юрид-чет өл.вал.'!H355</f>
        <v>203589.96</v>
      </c>
      <c r="I355" s="21">
        <f>('8.юрид-улут.вал.'!H355*'8.юрид-улут.вал.'!I355+'12.юрид-чет өл.вал.'!H355*'12.юрид-чет өл.вал.'!I355)/('8.юрид-улут.вал.'!H355+'12.юрид-чет өл.вал.'!H355)</f>
        <v>8.8993185548049585</v>
      </c>
      <c r="J355" s="22">
        <f>'8.юрид-улут.вал.'!J355+'12.юрид-чет өл.вал.'!J355</f>
        <v>89761.14</v>
      </c>
      <c r="K355" s="21">
        <f>('8.юрид-улут.вал.'!J355*'8.юрид-улут.вал.'!K355+'12.юрид-чет өл.вал.'!J355*'12.юрид-чет өл.вал.'!K355)/('8.юрид-улут.вал.'!J355+'12.юрид-чет өл.вал.'!J355)</f>
        <v>0.62594972724276887</v>
      </c>
      <c r="L355" s="22">
        <f>'8.юрид-улут.вал.'!L355+'12.юрид-чет өл.вал.'!L355</f>
        <v>142524.22</v>
      </c>
      <c r="M355" s="21">
        <f>('8.юрид-улут.вал.'!L355*'8.юрид-улут.вал.'!M355+'12.юрид-чет өл.вал.'!L355*'12.юрид-чет өл.вал.'!M355)/('8.юрид-улут.вал.'!L355+'12.юрид-чет өл.вал.'!L355)</f>
        <v>4.3793356174831182</v>
      </c>
      <c r="N355" s="22">
        <f>'8.юрид-улут.вал.'!N355+'12.юрид-чет өл.вал.'!N355</f>
        <v>1853967.74</v>
      </c>
      <c r="O355" s="21">
        <f>('8.юрид-улут.вал.'!N355*'8.юрид-улут.вал.'!O355+'12.юрид-чет өл.вал.'!N355*'12.юрид-чет өл.вал.'!O355)/('8.юрид-улут.вал.'!N355+'12.юрид-чет өл.вал.'!N355)</f>
        <v>9.0098987369650665</v>
      </c>
      <c r="P355" s="22">
        <f>'8.юрид-улут.вал.'!P355+'12.юрид-чет өл.вал.'!P355</f>
        <v>524076.49</v>
      </c>
      <c r="Q355" s="21">
        <f>('8.юрид-улут.вал.'!P355*'8.юрид-улут.вал.'!Q355+'12.юрид-чет өл.вал.'!P355*'12.юрид-чет өл.вал.'!Q355)/('8.юрид-улут.вал.'!P355+'12.юрид-чет өл.вал.'!P355)</f>
        <v>12.729854274516262</v>
      </c>
      <c r="R355" s="23"/>
      <c r="S355" s="24"/>
    </row>
    <row r="356" spans="1:19" ht="14.25" customHeight="1" thickBot="1" x14ac:dyDescent="0.25">
      <c r="A356" s="25" t="s">
        <v>21</v>
      </c>
      <c r="B356" s="26">
        <f>'8.юрид-улут.вал.'!B356+'12.юрид-чет өл.вал.'!B356</f>
        <v>34455262.459999993</v>
      </c>
      <c r="C356" s="27">
        <f>('8.юрид-улут.вал.'!B356*'8.юрид-улут.вал.'!C356+'12.юрид-чет өл.вал.'!B356*'12.юрид-чет өл.вал.'!C356)/('8.юрид-улут.вал.'!B356+'12.юрид-чет өл.вал.'!B356)</f>
        <v>2.4646988092947457</v>
      </c>
      <c r="D356" s="28">
        <f>'8.юрид-улут.вал.'!D356+'12.юрид-чет өл.вал.'!D356</f>
        <v>25385192.530000001</v>
      </c>
      <c r="E356" s="27">
        <f>('8.юрид-улут.вал.'!D356*'8.юрид-улут.вал.'!E356+'12.юрид-чет өл.вал.'!D356*'12.юрид-чет өл.вал.'!E356)/('8.юрид-улут.вал.'!D356+'12.юрид-чет өл.вал.'!D356)</f>
        <v>0.80047739064754642</v>
      </c>
      <c r="F356" s="28">
        <f t="shared" ref="F356:F367" si="40">H356+J356+L356+N356+P356+R356</f>
        <v>9052669.9299999997</v>
      </c>
      <c r="G356" s="27">
        <f t="shared" ref="G356:G367" si="41">(H356*I356+J356*K356+L356*M356+N356*O356+P356*Q356+R356*S356)/(H356+J356+L356+N356+P356+R356)</f>
        <v>7.1285015559602938</v>
      </c>
      <c r="H356" s="28">
        <f>'8.юрид-улут.вал.'!H356+'12.юрид-чет өл.вал.'!H356</f>
        <v>163400.24</v>
      </c>
      <c r="I356" s="27">
        <f>('8.юрид-улут.вал.'!H356*'8.юрид-улут.вал.'!I356+'12.юрид-чет өл.вал.'!H356*'12.юрид-чет өл.вал.'!I356)/('8.юрид-улут.вал.'!H356+'12.юрид-чет өл.вал.'!H356)</f>
        <v>8.6216284602764368</v>
      </c>
      <c r="J356" s="28">
        <f>'8.юрид-улут.вал.'!J356+'12.юрид-чет өл.вал.'!J356</f>
        <v>111813.58</v>
      </c>
      <c r="K356" s="27">
        <f>('8.юрид-улут.вал.'!J356*'8.юрид-улут.вал.'!K356+'12.юрид-чет өл.вал.'!J356*'12.юрид-чет өл.вал.'!K356)/('8.юрид-улут.вал.'!J356+'12.юрид-чет өл.вал.'!J356)</f>
        <v>3.1441450403430395</v>
      </c>
      <c r="L356" s="28">
        <f>'8.юрид-улут.вал.'!L356+'12.юрид-чет өл.вал.'!L356</f>
        <v>139261.67000000001</v>
      </c>
      <c r="M356" s="27">
        <f>('8.юрид-улут.вал.'!L356*'8.юрид-улут.вал.'!M356+'12.юрид-чет өл.вал.'!L356*'12.юрид-чет өл.вал.'!M356)/('8.юрид-улут.вал.'!L356+'12.юрид-чет өл.вал.'!L356)</f>
        <v>8.7473824348078022</v>
      </c>
      <c r="N356" s="28">
        <f>'8.юрид-улут.вал.'!N356+'12.юрид-чет өл.вал.'!N356</f>
        <v>2454927.34</v>
      </c>
      <c r="O356" s="27">
        <f>('8.юрид-улут.вал.'!N356*'8.юрид-улут.вал.'!O356+'12.юрид-чет өл.вал.'!N356*'12.юрид-чет өл.вал.'!O356)/('8.юрид-улут.вал.'!N356+'12.юрид-чет өл.вал.'!N356)</f>
        <v>11.603783746935658</v>
      </c>
      <c r="P356" s="28">
        <f>'8.юрид-улут.вал.'!P356+'12.юрид-чет өл.вал.'!P356</f>
        <v>6183267.0999999996</v>
      </c>
      <c r="Q356" s="27">
        <f>('8.юрид-улут.вал.'!P356*'8.юрид-улут.вал.'!Q356+'12.юрид-чет өл.вал.'!P356*'12.юрид-чет өл.вал.'!Q356)/('8.юрид-улут.вал.'!P356+'12.юрид-чет өл.вал.'!P356)</f>
        <v>5.347822731966402</v>
      </c>
      <c r="R356" s="28"/>
      <c r="S356" s="39"/>
    </row>
    <row r="357" spans="1:19" ht="14.25" customHeight="1" x14ac:dyDescent="0.2">
      <c r="A357" s="32" t="s">
        <v>77</v>
      </c>
      <c r="B357" s="20">
        <f>'8.юрид-улут.вал.'!B357+'12.юрид-чет өл.вал.'!B357</f>
        <v>76048801.010000005</v>
      </c>
      <c r="C357" s="21">
        <f>('8.юрид-улут.вал.'!B357*'8.юрид-улут.вал.'!C357+'12.юрид-чет өл.вал.'!B357*'12.юрид-чет өл.вал.'!C357)/('8.юрид-улут.вал.'!B357+'12.юрид-чет өл.вал.'!B357)</f>
        <v>2.902799988451779</v>
      </c>
      <c r="D357" s="22">
        <f>'8.юрид-улут.вал.'!D357+'12.юрид-чет өл.вал.'!D357</f>
        <v>65152761.130000003</v>
      </c>
      <c r="E357" s="21">
        <f>('8.юрид-улут.вал.'!D357*'8.юрид-улут.вал.'!E357+'12.юрид-чет өл.вал.'!D357*'12.юрид-чет өл.вал.'!E357)/('8.юрид-улут.вал.'!D357+'12.юрид-чет өл.вал.'!D357)</f>
        <v>1.4462373472305954</v>
      </c>
      <c r="F357" s="22">
        <f t="shared" si="40"/>
        <v>10896039.879999999</v>
      </c>
      <c r="G357" s="21">
        <f t="shared" si="41"/>
        <v>11.612301686270975</v>
      </c>
      <c r="H357" s="22">
        <f>'8.юрид-улут.вал.'!H357+'12.юрид-чет өл.вал.'!H357</f>
        <v>25438.02</v>
      </c>
      <c r="I357" s="21">
        <f>('8.юрид-улут.вал.'!H357*'8.юрид-улут.вал.'!I357+'12.юрид-чет өл.вал.'!H357*'12.юрид-чет өл.вал.'!I357)/('8.юрид-улут.вал.'!H357+'12.юрид-чет өл.вал.'!H357)</f>
        <v>7.8291407546656533</v>
      </c>
      <c r="J357" s="22">
        <f>'8.юрид-улут.вал.'!J357+'12.юрид-чет өл.вал.'!J357</f>
        <v>92874.27</v>
      </c>
      <c r="K357" s="21">
        <f>('8.юрид-улут.вал.'!J357*'8.юрид-улут.вал.'!K357+'12.юрид-чет өл.вал.'!J357*'12.юрид-чет өл.вал.'!K357)/('8.юрид-улут.вал.'!J357+'12.юрид-чет өл.вал.'!J357)</f>
        <v>5.048868278587813</v>
      </c>
      <c r="L357" s="22">
        <f>'8.юрид-улут.вал.'!L357+'12.юрид-чет өл.вал.'!L357</f>
        <v>463605.12</v>
      </c>
      <c r="M357" s="21">
        <f>('8.юрид-улут.вал.'!L357*'8.юрид-улут.вал.'!M357+'12.юрид-чет өл.вал.'!L357*'12.юрид-чет өл.вал.'!M357)/('8.юрид-улут.вал.'!L357+'12.юрид-чет өл.вал.'!L357)</f>
        <v>10.25666935300457</v>
      </c>
      <c r="N357" s="22">
        <f>'8.юрид-улут.вал.'!N357+'12.юрид-чет өл.вал.'!N357</f>
        <v>10174474.6</v>
      </c>
      <c r="O357" s="21">
        <f>('8.юрид-улут.вал.'!N357*'8.юрид-улут.вал.'!O357+'12.юрид-чет өл.вал.'!N357*'12.юрид-чет өл.вал.'!O357)/('8.юрид-улут.вал.'!N357+'12.юрид-чет өл.вал.'!N357)</f>
        <v>11.760447699166676</v>
      </c>
      <c r="P357" s="22">
        <f>'8.юрид-улут.вал.'!P357+'12.юрид-чет өл.вал.'!P357</f>
        <v>139647.87</v>
      </c>
      <c r="Q357" s="21">
        <f>('8.юрид-улут.вал.'!P357*'8.юрид-улут.вал.'!Q357+'12.юрид-чет өл.вал.'!P357*'12.юрид-чет өл.вал.'!Q357)/('8.юрид-улут.вал.'!P357+'12.юрид-чет өл.вал.'!P357)</f>
        <v>10.373331518769296</v>
      </c>
      <c r="R357" s="23"/>
      <c r="S357" s="24"/>
    </row>
    <row r="358" spans="1:19" ht="14.25" customHeight="1" x14ac:dyDescent="0.2">
      <c r="A358" s="19" t="s">
        <v>11</v>
      </c>
      <c r="B358" s="20">
        <f>'8.юрид-улут.вал.'!B358+'12.юрид-чет өл.вал.'!B358</f>
        <v>25762718.969999999</v>
      </c>
      <c r="C358" s="21">
        <f>('8.юрид-улут.вал.'!B358*'8.юрид-улут.вал.'!C358+'12.юрид-чет өл.вал.'!B358*'12.юрид-чет өл.вал.'!C358)/('8.юрид-улут.вал.'!B358+'12.юрид-чет өл.вал.'!B358)</f>
        <v>2.8027831919365176</v>
      </c>
      <c r="D358" s="22">
        <f>'8.юрид-улут.вал.'!D358+'12.юрид-чет өл.вал.'!D358</f>
        <v>21788026.789999999</v>
      </c>
      <c r="E358" s="21">
        <f>('8.юрид-улут.вал.'!D358*'8.юрид-улут.вал.'!E358+'12.юрид-чет өл.вал.'!D358*'12.юрид-чет өл.вал.'!E358)/('8.юрид-улут.вал.'!D358+'12.юрид-чет өл.вал.'!D358)</f>
        <v>1.7938807868888267</v>
      </c>
      <c r="F358" s="22">
        <f t="shared" si="40"/>
        <v>3974692.1799999997</v>
      </c>
      <c r="G358" s="21">
        <f t="shared" si="41"/>
        <v>8.3332725063755824</v>
      </c>
      <c r="H358" s="22">
        <f>'8.юрид-улут.вал.'!H358+'12.юрид-чет өл.вал.'!H358</f>
        <v>205228.75</v>
      </c>
      <c r="I358" s="21">
        <f>('8.юрид-улут.вал.'!H358*'8.юрид-улут.вал.'!I358+'12.юрид-чет өл.вал.'!H358*'12.юрид-чет өл.вал.'!I358)/('8.юрид-улут.вал.'!H358+'12.юрид-чет өл.вал.'!H358)</f>
        <v>6.9300659892924363</v>
      </c>
      <c r="J358" s="22">
        <f>'8.юрид-улут.вал.'!J358+'12.юрид-чет өл.вал.'!J358</f>
        <v>74181.02</v>
      </c>
      <c r="K358" s="21">
        <f>('8.юрид-улут.вал.'!J358*'8.юрид-улут.вал.'!K358+'12.юрид-чет өл.вал.'!J358*'12.юрид-чет өл.вал.'!K358)/('8.юрид-улут.вал.'!J358+'12.юрид-чет өл.вал.'!J358)</f>
        <v>6.3774490213264761</v>
      </c>
      <c r="L358" s="22">
        <f>'8.юрид-улут.вал.'!L358+'12.юрид-чет өл.вал.'!L358</f>
        <v>314182.86</v>
      </c>
      <c r="M358" s="21">
        <f>('8.юрид-улут.вал.'!L358*'8.юрид-улут.вал.'!M358+'12.юрид-чет өл.вал.'!L358*'12.юрид-чет өл.вал.'!M358)/('8.юрид-улут.вал.'!L358+'12.юрид-чет өл.вал.'!L358)</f>
        <v>4.9193938421720418</v>
      </c>
      <c r="N358" s="22">
        <f>'8.юрид-улут.вал.'!N358+'12.юрид-чет өл.вал.'!N358</f>
        <v>1436135.98</v>
      </c>
      <c r="O358" s="21">
        <f>('8.юрид-улут.вал.'!N358*'8.юрид-улут.вал.'!O358+'12.юрид-чет өл.вал.'!N358*'12.юрид-чет өл.вал.'!O358)/('8.юрид-улут.вал.'!N358+'12.юрид-чет өл.вал.'!N358)</f>
        <v>12.241835285680981</v>
      </c>
      <c r="P358" s="22">
        <f>'8.юрид-улут.вал.'!P358+'12.юрид-чет өл.вал.'!P358</f>
        <v>1944963.5699999998</v>
      </c>
      <c r="Q358" s="21">
        <f>('8.юрид-улут.вал.'!P358*'8.юрид-улут.вал.'!Q358+'12.юрид-чет өл.вал.'!P358*'12.юрид-чет өл.вал.'!Q358)/('8.юрид-улут.вал.'!P358+'12.юрид-чет өл.вал.'!P358)</f>
        <v>6.221365508301008</v>
      </c>
      <c r="R358" s="23"/>
      <c r="S358" s="24"/>
    </row>
    <row r="359" spans="1:19" ht="14.25" customHeight="1" x14ac:dyDescent="0.2">
      <c r="A359" s="19" t="s">
        <v>12</v>
      </c>
      <c r="B359" s="20">
        <f>'8.юрид-улут.вал.'!B359+'12.юрид-чет өл.вал.'!B359</f>
        <v>31382600.75</v>
      </c>
      <c r="C359" s="21">
        <f>('8.юрид-улут.вал.'!B359*'8.юрид-улут.вал.'!C359+'12.юрид-чет өл.вал.'!B359*'12.юрид-чет өл.вал.'!C359)/('8.юрид-улут.вал.'!B359+'12.юрид-чет өл.вал.'!B359)</f>
        <v>1.990336220843649</v>
      </c>
      <c r="D359" s="22">
        <f>'8.юрид-улут.вал.'!D359+'12.юрид-чет өл.вал.'!D359</f>
        <v>24910386.259999998</v>
      </c>
      <c r="E359" s="21">
        <f>('8.юрид-улут.вал.'!D359*'8.юрид-улут.вал.'!E359+'12.юрид-чет өл.вал.'!D359*'12.юрид-чет өл.вал.'!E359)/('8.юрид-улут.вал.'!D359+'12.юрид-чет өл.вал.'!D359)</f>
        <v>0.85398166003789633</v>
      </c>
      <c r="F359" s="22">
        <f t="shared" si="40"/>
        <v>6310514.4900000002</v>
      </c>
      <c r="G359" s="21">
        <f t="shared" si="41"/>
        <v>6.2308171590142498</v>
      </c>
      <c r="H359" s="22">
        <f>'8.юрид-улут.вал.'!H359+'12.юрид-чет өл.вал.'!H359</f>
        <v>474740.83999999997</v>
      </c>
      <c r="I359" s="21">
        <f>('8.юрид-улут.вал.'!H359*'8.юрид-улут.вал.'!I359+'12.юрид-чет өл.вал.'!H359*'12.юрид-чет өл.вал.'!I359)/('8.юрид-улут.вал.'!H359+'12.юрид-чет өл.вал.'!H359)</f>
        <v>2.5852608147215688</v>
      </c>
      <c r="J359" s="22">
        <f>'8.юрид-улут.вал.'!J359+'12.юрид-чет өл.вал.'!J359</f>
        <v>1166850.74</v>
      </c>
      <c r="K359" s="21">
        <f>('8.юрид-улут.вал.'!J359*'8.юрид-улут.вал.'!K359+'12.юрид-чет өл.вал.'!J359*'12.юрид-чет өл.вал.'!K359)/('8.юрид-улут.вал.'!J359+'12.юрид-чет өл.вал.'!J359)</f>
        <v>1.4641263598975793</v>
      </c>
      <c r="L359" s="22">
        <f>'8.юрид-улут.вал.'!L359+'12.юрид-чет өл.вал.'!L359</f>
        <v>908484.29999999993</v>
      </c>
      <c r="M359" s="21">
        <f>('8.юрид-улут.вал.'!L359*'8.юрид-улут.вал.'!M359+'12.юрид-чет өл.вал.'!L359*'12.юрид-чет өл.вал.'!M359)/('8.юрид-улут.вал.'!L359+'12.юрид-чет өл.вал.'!L359)</f>
        <v>7.1546756118955539</v>
      </c>
      <c r="N359" s="22">
        <f>'8.юрид-улут.вал.'!N359+'12.юрид-чет өл.вал.'!N359</f>
        <v>1898262.4500000002</v>
      </c>
      <c r="O359" s="21">
        <f>('8.юрид-улут.вал.'!N359*'8.юрид-улут.вал.'!O359+'12.юрид-чет өл.вал.'!N359*'12.юрид-чет өл.вал.'!O359)/('8.юрид-улут.вал.'!N359+'12.юрид-чет өл.вал.'!N359)</f>
        <v>10.290735304910047</v>
      </c>
      <c r="P359" s="22">
        <f>'8.юрид-улут.вал.'!P359+'12.юрид-чет өл.вал.'!P359</f>
        <v>1862176.16</v>
      </c>
      <c r="Q359" s="21">
        <f>('8.юрид-улут.вал.'!P359*'8.юрид-улут.вал.'!Q359+'12.юрид-чет өл.вал.'!P359*'12.юрид-чет өл.вал.'!Q359)/('8.юрид-улут.вал.'!P359+'12.юрид-чет өл.вал.'!P359)</f>
        <v>5.5577391088499448</v>
      </c>
      <c r="R359" s="23"/>
      <c r="S359" s="24"/>
    </row>
    <row r="360" spans="1:19" ht="14.25" hidden="1" customHeight="1" x14ac:dyDescent="0.2">
      <c r="A360" s="19" t="s">
        <v>13</v>
      </c>
      <c r="B360" s="20">
        <f>'8.юрид-улут.вал.'!B360+'12.юрид-чет өл.вал.'!B360</f>
        <v>0</v>
      </c>
      <c r="C360" s="21" t="e">
        <f>('8.юрид-улут.вал.'!B360*'8.юрид-улут.вал.'!C360+'12.юрид-чет өл.вал.'!B360*'12.юрид-чет өл.вал.'!C360)/('8.юрид-улут.вал.'!B360+'12.юрид-чет өл.вал.'!B360)</f>
        <v>#DIV/0!</v>
      </c>
      <c r="D360" s="22">
        <f>'8.юрид-улут.вал.'!D360+'12.юрид-чет өл.вал.'!D360</f>
        <v>0</v>
      </c>
      <c r="E360" s="21" t="e">
        <f>('8.юрид-улут.вал.'!D360*'8.юрид-улут.вал.'!E360+'12.юрид-чет өл.вал.'!D360*'12.юрид-чет өл.вал.'!E360)/('8.юрид-улут.вал.'!D360+'12.юрид-чет өл.вал.'!D360)</f>
        <v>#DIV/0!</v>
      </c>
      <c r="F360" s="22">
        <f t="shared" si="40"/>
        <v>0</v>
      </c>
      <c r="G360" s="21" t="e">
        <f t="shared" si="41"/>
        <v>#DIV/0!</v>
      </c>
      <c r="H360" s="22">
        <f>'8.юрид-улут.вал.'!H360+'12.юрид-чет өл.вал.'!H360</f>
        <v>0</v>
      </c>
      <c r="I360" s="21" t="e">
        <f>('8.юрид-улут.вал.'!H360*'8.юрид-улут.вал.'!I360+'12.юрид-чет өл.вал.'!H360*'12.юрид-чет өл.вал.'!I360)/('8.юрид-улут.вал.'!H360+'12.юрид-чет өл.вал.'!H360)</f>
        <v>#DIV/0!</v>
      </c>
      <c r="J360" s="22">
        <f>'8.юрид-улут.вал.'!J360+'12.юрид-чет өл.вал.'!J360</f>
        <v>0</v>
      </c>
      <c r="K360" s="21" t="e">
        <f>('8.юрид-улут.вал.'!J360*'8.юрид-улут.вал.'!K360+'12.юрид-чет өл.вал.'!J360*'12.юрид-чет өл.вал.'!K360)/('8.юрид-улут.вал.'!J360+'12.юрид-чет өл.вал.'!J360)</f>
        <v>#DIV/0!</v>
      </c>
      <c r="L360" s="22">
        <f>'8.юрид-улут.вал.'!L360+'12.юрид-чет өл.вал.'!L360</f>
        <v>0</v>
      </c>
      <c r="M360" s="21" t="e">
        <f>('8.юрид-улут.вал.'!L360*'8.юрид-улут.вал.'!M360+'12.юрид-чет өл.вал.'!L360*'12.юрид-чет өл.вал.'!M360)/('8.юрид-улут.вал.'!L360+'12.юрид-чет өл.вал.'!L360)</f>
        <v>#DIV/0!</v>
      </c>
      <c r="N360" s="22">
        <f>'8.юрид-улут.вал.'!N360+'12.юрид-чет өл.вал.'!N360</f>
        <v>0</v>
      </c>
      <c r="O360" s="21" t="e">
        <f>('8.юрид-улут.вал.'!N360*'8.юрид-улут.вал.'!O360+'12.юрид-чет өл.вал.'!N360*'12.юрид-чет өл.вал.'!O360)/('8.юрид-улут.вал.'!N360+'12.юрид-чет өл.вал.'!N360)</f>
        <v>#DIV/0!</v>
      </c>
      <c r="P360" s="22">
        <f>'8.юрид-улут.вал.'!P360+'12.юрид-чет өл.вал.'!P360</f>
        <v>0</v>
      </c>
      <c r="Q360" s="21" t="e">
        <f>('8.юрид-улут.вал.'!P360*'8.юрид-улут.вал.'!Q360+'12.юрид-чет өл.вал.'!P360*'12.юрид-чет өл.вал.'!Q360)/('8.юрид-улут.вал.'!P360+'12.юрид-чет өл.вал.'!P360)</f>
        <v>#DIV/0!</v>
      </c>
      <c r="R360" s="23"/>
      <c r="S360" s="24"/>
    </row>
    <row r="361" spans="1:19" ht="14.25" hidden="1" customHeight="1" x14ac:dyDescent="0.2">
      <c r="A361" s="19" t="s">
        <v>14</v>
      </c>
      <c r="B361" s="20">
        <f>'8.юрид-улут.вал.'!B361+'12.юрид-чет өл.вал.'!B361</f>
        <v>0</v>
      </c>
      <c r="C361" s="21" t="e">
        <f>('8.юрид-улут.вал.'!B361*'8.юрид-улут.вал.'!C361+'12.юрид-чет өл.вал.'!B361*'12.юрид-чет өл.вал.'!C361)/('8.юрид-улут.вал.'!B361+'12.юрид-чет өл.вал.'!B361)</f>
        <v>#DIV/0!</v>
      </c>
      <c r="D361" s="22">
        <f>'8.юрид-улут.вал.'!D361+'12.юрид-чет өл.вал.'!D361</f>
        <v>0</v>
      </c>
      <c r="E361" s="21" t="e">
        <f>('8.юрид-улут.вал.'!D361*'8.юрид-улут.вал.'!E361+'12.юрид-чет өл.вал.'!D361*'12.юрид-чет өл.вал.'!E361)/('8.юрид-улут.вал.'!D361+'12.юрид-чет өл.вал.'!D361)</f>
        <v>#DIV/0!</v>
      </c>
      <c r="F361" s="22">
        <f t="shared" si="40"/>
        <v>0</v>
      </c>
      <c r="G361" s="21" t="e">
        <f t="shared" si="41"/>
        <v>#DIV/0!</v>
      </c>
      <c r="H361" s="22">
        <f>'8.юрид-улут.вал.'!H361+'12.юрид-чет өл.вал.'!H361</f>
        <v>0</v>
      </c>
      <c r="I361" s="21" t="e">
        <f>('8.юрид-улут.вал.'!H361*'8.юрид-улут.вал.'!I361+'12.юрид-чет өл.вал.'!H361*'12.юрид-чет өл.вал.'!I361)/('8.юрид-улут.вал.'!H361+'12.юрид-чет өл.вал.'!H361)</f>
        <v>#DIV/0!</v>
      </c>
      <c r="J361" s="22">
        <f>'8.юрид-улут.вал.'!J361+'12.юрид-чет өл.вал.'!J361</f>
        <v>0</v>
      </c>
      <c r="K361" s="21" t="e">
        <f>('8.юрид-улут.вал.'!J361*'8.юрид-улут.вал.'!K361+'12.юрид-чет өл.вал.'!J361*'12.юрид-чет өл.вал.'!K361)/('8.юрид-улут.вал.'!J361+'12.юрид-чет өл.вал.'!J361)</f>
        <v>#DIV/0!</v>
      </c>
      <c r="L361" s="22">
        <f>'8.юрид-улут.вал.'!L361+'12.юрид-чет өл.вал.'!L361</f>
        <v>0</v>
      </c>
      <c r="M361" s="21" t="e">
        <f>('8.юрид-улут.вал.'!L361*'8.юрид-улут.вал.'!M361+'12.юрид-чет өл.вал.'!L361*'12.юрид-чет өл.вал.'!M361)/('8.юрид-улут.вал.'!L361+'12.юрид-чет өл.вал.'!L361)</f>
        <v>#DIV/0!</v>
      </c>
      <c r="N361" s="22">
        <f>'8.юрид-улут.вал.'!N361+'12.юрид-чет өл.вал.'!N361</f>
        <v>0</v>
      </c>
      <c r="O361" s="21" t="e">
        <f>('8.юрид-улут.вал.'!N361*'8.юрид-улут.вал.'!O361+'12.юрид-чет өл.вал.'!N361*'12.юрид-чет өл.вал.'!O361)/('8.юрид-улут.вал.'!N361+'12.юрид-чет өл.вал.'!N361)</f>
        <v>#DIV/0!</v>
      </c>
      <c r="P361" s="22">
        <f>'8.юрид-улут.вал.'!P361+'12.юрид-чет өл.вал.'!P361</f>
        <v>0</v>
      </c>
      <c r="Q361" s="21" t="e">
        <f>('8.юрид-улут.вал.'!P361*'8.юрид-улут.вал.'!Q361+'12.юрид-чет өл.вал.'!P361*'12.юрид-чет өл.вал.'!Q361)/('8.юрид-улут.вал.'!P361+'12.юрид-чет өл.вал.'!P361)</f>
        <v>#DIV/0!</v>
      </c>
      <c r="R361" s="23"/>
      <c r="S361" s="24"/>
    </row>
    <row r="362" spans="1:19" ht="14.25" hidden="1" customHeight="1" x14ac:dyDescent="0.2">
      <c r="A362" s="19" t="s">
        <v>15</v>
      </c>
      <c r="B362" s="20">
        <f>'8.юрид-улут.вал.'!B362+'12.юрид-чет өл.вал.'!B362</f>
        <v>0</v>
      </c>
      <c r="C362" s="21" t="e">
        <f>('8.юрид-улут.вал.'!B362*'8.юрид-улут.вал.'!C362+'12.юрид-чет өл.вал.'!B362*'12.юрид-чет өл.вал.'!C362)/('8.юрид-улут.вал.'!B362+'12.юрид-чет өл.вал.'!B362)</f>
        <v>#DIV/0!</v>
      </c>
      <c r="D362" s="22">
        <f>'8.юрид-улут.вал.'!D362+'12.юрид-чет өл.вал.'!D362</f>
        <v>0</v>
      </c>
      <c r="E362" s="21" t="e">
        <f>('8.юрид-улут.вал.'!D362*'8.юрид-улут.вал.'!E362+'12.юрид-чет өл.вал.'!D362*'12.юрид-чет өл.вал.'!E362)/('8.юрид-улут.вал.'!D362+'12.юрид-чет өл.вал.'!D362)</f>
        <v>#DIV/0!</v>
      </c>
      <c r="F362" s="22">
        <f t="shared" si="40"/>
        <v>0</v>
      </c>
      <c r="G362" s="21" t="e">
        <f t="shared" si="41"/>
        <v>#DIV/0!</v>
      </c>
      <c r="H362" s="22">
        <f>'8.юрид-улут.вал.'!H362+'12.юрид-чет өл.вал.'!H362</f>
        <v>0</v>
      </c>
      <c r="I362" s="21" t="e">
        <f>('8.юрид-улут.вал.'!H362*'8.юрид-улут.вал.'!I362+'12.юрид-чет өл.вал.'!H362*'12.юрид-чет өл.вал.'!I362)/('8.юрид-улут.вал.'!H362+'12.юрид-чет өл.вал.'!H362)</f>
        <v>#DIV/0!</v>
      </c>
      <c r="J362" s="22">
        <f>'8.юрид-улут.вал.'!J362+'12.юрид-чет өл.вал.'!J362</f>
        <v>0</v>
      </c>
      <c r="K362" s="21" t="e">
        <f>('8.юрид-улут.вал.'!J362*'8.юрид-улут.вал.'!K362+'12.юрид-чет өл.вал.'!J362*'12.юрид-чет өл.вал.'!K362)/('8.юрид-улут.вал.'!J362+'12.юрид-чет өл.вал.'!J362)</f>
        <v>#DIV/0!</v>
      </c>
      <c r="L362" s="22">
        <f>'8.юрид-улут.вал.'!L362+'12.юрид-чет өл.вал.'!L362</f>
        <v>0</v>
      </c>
      <c r="M362" s="21" t="e">
        <f>('8.юрид-улут.вал.'!L362*'8.юрид-улут.вал.'!M362+'12.юрид-чет өл.вал.'!L362*'12.юрид-чет өл.вал.'!M362)/('8.юрид-улут.вал.'!L362+'12.юрид-чет өл.вал.'!L362)</f>
        <v>#DIV/0!</v>
      </c>
      <c r="N362" s="22">
        <f>'8.юрид-улут.вал.'!N362+'12.юрид-чет өл.вал.'!N362</f>
        <v>0</v>
      </c>
      <c r="O362" s="21" t="e">
        <f>('8.юрид-улут.вал.'!N362*'8.юрид-улут.вал.'!O362+'12.юрид-чет өл.вал.'!N362*'12.юрид-чет өл.вал.'!O362)/('8.юрид-улут.вал.'!N362+'12.юрид-чет өл.вал.'!N362)</f>
        <v>#DIV/0!</v>
      </c>
      <c r="P362" s="22">
        <f>'8.юрид-улут.вал.'!P362+'12.юрид-чет өл.вал.'!P362</f>
        <v>0</v>
      </c>
      <c r="Q362" s="21" t="e">
        <f>('8.юрид-улут.вал.'!P362*'8.юрид-улут.вал.'!Q362+'12.юрид-чет өл.вал.'!P362*'12.юрид-чет өл.вал.'!Q362)/('8.юрид-улут.вал.'!P362+'12.юрид-чет өл.вал.'!P362)</f>
        <v>#DIV/0!</v>
      </c>
      <c r="R362" s="23"/>
      <c r="S362" s="24"/>
    </row>
    <row r="363" spans="1:19" ht="14.25" hidden="1" customHeight="1" x14ac:dyDescent="0.2">
      <c r="A363" s="19" t="s">
        <v>16</v>
      </c>
      <c r="B363" s="20">
        <f>'8.юрид-улут.вал.'!B363+'12.юрид-чет өл.вал.'!B363</f>
        <v>0</v>
      </c>
      <c r="C363" s="21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22">
        <f>'8.юрид-улут.вал.'!D363+'12.юрид-чет өл.вал.'!D363</f>
        <v>0</v>
      </c>
      <c r="E363" s="21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22">
        <f t="shared" si="40"/>
        <v>0</v>
      </c>
      <c r="G363" s="21" t="e">
        <f t="shared" si="41"/>
        <v>#DIV/0!</v>
      </c>
      <c r="H363" s="22">
        <f>'8.юрид-улут.вал.'!H363+'12.юрид-чет өл.вал.'!H363</f>
        <v>0</v>
      </c>
      <c r="I363" s="21" t="e">
        <f>('8.юрид-улут.вал.'!H363*'8.юрид-улут.вал.'!I363+'12.юрид-чет өл.вал.'!H363*'12.юрид-чет өл.вал.'!I363)/('8.юрид-улут.вал.'!H363+'12.юрид-чет өл.вал.'!H363)</f>
        <v>#DIV/0!</v>
      </c>
      <c r="J363" s="22">
        <f>'8.юрид-улут.вал.'!J363+'12.юрид-чет өл.вал.'!J363</f>
        <v>0</v>
      </c>
      <c r="K363" s="21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22">
        <f>'8.юрид-улут.вал.'!L363+'12.юрид-чет өл.вал.'!L363</f>
        <v>0</v>
      </c>
      <c r="M363" s="21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22">
        <f>'8.юрид-улут.вал.'!N363+'12.юрид-чет өл.вал.'!N363</f>
        <v>0</v>
      </c>
      <c r="O363" s="21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22">
        <f>'8.юрид-улут.вал.'!P363+'12.юрид-чет өл.вал.'!P363</f>
        <v>0</v>
      </c>
      <c r="Q363" s="21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23"/>
      <c r="S363" s="24"/>
    </row>
    <row r="364" spans="1:19" ht="14.25" hidden="1" customHeight="1" x14ac:dyDescent="0.2">
      <c r="A364" s="19" t="s">
        <v>17</v>
      </c>
      <c r="B364" s="20">
        <f>'8.юрид-улут.вал.'!B364+'12.юрид-чет өл.вал.'!B364</f>
        <v>0</v>
      </c>
      <c r="C364" s="21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22">
        <f>'8.юрид-улут.вал.'!D364+'12.юрид-чет өл.вал.'!D364</f>
        <v>0</v>
      </c>
      <c r="E364" s="21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22">
        <f t="shared" si="40"/>
        <v>0</v>
      </c>
      <c r="G364" s="21" t="e">
        <f t="shared" si="41"/>
        <v>#DIV/0!</v>
      </c>
      <c r="H364" s="22">
        <f>'8.юрид-улут.вал.'!H364+'12.юрид-чет өл.вал.'!H364</f>
        <v>0</v>
      </c>
      <c r="I364" s="21" t="e">
        <f>('8.юрид-улут.вал.'!H364*'8.юрид-улут.вал.'!I364+'12.юрид-чет өл.вал.'!H364*'12.юрид-чет өл.вал.'!I364)/('8.юрид-улут.вал.'!H364+'12.юрид-чет өл.вал.'!H364)</f>
        <v>#DIV/0!</v>
      </c>
      <c r="J364" s="22">
        <f>'8.юрид-улут.вал.'!J364+'12.юрид-чет өл.вал.'!J364</f>
        <v>0</v>
      </c>
      <c r="K364" s="21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22">
        <f>'8.юрид-улут.вал.'!L364+'12.юрид-чет өл.вал.'!L364</f>
        <v>0</v>
      </c>
      <c r="M364" s="21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22">
        <f>'8.юрид-улут.вал.'!N364+'12.юрид-чет өл.вал.'!N364</f>
        <v>0</v>
      </c>
      <c r="O364" s="21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22">
        <f>'8.юрид-улут.вал.'!P364+'12.юрид-чет өл.вал.'!P364</f>
        <v>0</v>
      </c>
      <c r="Q364" s="21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23"/>
      <c r="S364" s="24"/>
    </row>
    <row r="365" spans="1:19" ht="14.25" hidden="1" customHeight="1" x14ac:dyDescent="0.2">
      <c r="A365" s="19" t="s">
        <v>18</v>
      </c>
      <c r="B365" s="20">
        <f>'8.юрид-улут.вал.'!B365+'12.юрид-чет өл.вал.'!B365</f>
        <v>0</v>
      </c>
      <c r="C365" s="21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22">
        <f>'8.юрид-улут.вал.'!D365+'12.юрид-чет өл.вал.'!D365</f>
        <v>0</v>
      </c>
      <c r="E365" s="21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22">
        <f t="shared" si="40"/>
        <v>0</v>
      </c>
      <c r="G365" s="21" t="e">
        <f t="shared" si="41"/>
        <v>#DIV/0!</v>
      </c>
      <c r="H365" s="22">
        <f>'8.юрид-улут.вал.'!H365+'12.юрид-чет өл.вал.'!H365</f>
        <v>0</v>
      </c>
      <c r="I365" s="21" t="e">
        <f>('8.юрид-улут.вал.'!H365*'8.юрид-улут.вал.'!I365+'12.юрид-чет өл.вал.'!H365*'12.юрид-чет өл.вал.'!I365)/('8.юрид-улут.вал.'!H365+'12.юрид-чет өл.вал.'!H365)</f>
        <v>#DIV/0!</v>
      </c>
      <c r="J365" s="22">
        <f>'8.юрид-улут.вал.'!J365+'12.юрид-чет өл.вал.'!J365</f>
        <v>0</v>
      </c>
      <c r="K365" s="21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22">
        <f>'8.юрид-улут.вал.'!L365+'12.юрид-чет өл.вал.'!L365</f>
        <v>0</v>
      </c>
      <c r="M365" s="21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22">
        <f>'8.юрид-улут.вал.'!N365+'12.юрид-чет өл.вал.'!N365</f>
        <v>0</v>
      </c>
      <c r="O365" s="21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22">
        <f>'8.юрид-улут.вал.'!P365+'12.юрид-чет өл.вал.'!P365</f>
        <v>0</v>
      </c>
      <c r="Q365" s="21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23"/>
      <c r="S365" s="24"/>
    </row>
    <row r="366" spans="1:19" ht="14.25" hidden="1" customHeight="1" x14ac:dyDescent="0.2">
      <c r="A366" s="19" t="s">
        <v>19</v>
      </c>
      <c r="B366" s="20">
        <f>'8.юрид-улут.вал.'!B366+'12.юрид-чет өл.вал.'!B366</f>
        <v>0</v>
      </c>
      <c r="C366" s="21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22">
        <f>'8.юрид-улут.вал.'!D366+'12.юрид-чет өл.вал.'!D366</f>
        <v>0</v>
      </c>
      <c r="E366" s="21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22">
        <f t="shared" si="40"/>
        <v>0</v>
      </c>
      <c r="G366" s="21" t="e">
        <f t="shared" si="41"/>
        <v>#DIV/0!</v>
      </c>
      <c r="H366" s="22">
        <f>'8.юрид-улут.вал.'!H366+'12.юрид-чет өл.вал.'!H366</f>
        <v>0</v>
      </c>
      <c r="I366" s="21" t="e">
        <f>('8.юрид-улут.вал.'!H366*'8.юрид-улут.вал.'!I366+'12.юрид-чет өл.вал.'!H366*'12.юрид-чет өл.вал.'!I366)/('8.юрид-улут.вал.'!H366+'12.юрид-чет өл.вал.'!H366)</f>
        <v>#DIV/0!</v>
      </c>
      <c r="J366" s="22">
        <f>'8.юрид-улут.вал.'!J366+'12.юрид-чет өл.вал.'!J366</f>
        <v>0</v>
      </c>
      <c r="K366" s="21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22">
        <f>'8.юрид-улут.вал.'!L366+'12.юрид-чет өл.вал.'!L366</f>
        <v>0</v>
      </c>
      <c r="M366" s="21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22">
        <f>'8.юрид-улут.вал.'!N366+'12.юрид-чет өл.вал.'!N366</f>
        <v>0</v>
      </c>
      <c r="O366" s="21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22">
        <f>'8.юрид-улут.вал.'!P366+'12.юрид-чет өл.вал.'!P366</f>
        <v>0</v>
      </c>
      <c r="Q366" s="21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23"/>
      <c r="S366" s="24"/>
    </row>
    <row r="367" spans="1:19" ht="14.25" hidden="1" customHeight="1" x14ac:dyDescent="0.2">
      <c r="A367" s="19" t="s">
        <v>20</v>
      </c>
      <c r="B367" s="20">
        <f>'8.юрид-улут.вал.'!B367+'12.юрид-чет өл.вал.'!B367</f>
        <v>0</v>
      </c>
      <c r="C367" s="21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22">
        <f>'8.юрид-улут.вал.'!D367+'12.юрид-чет өл.вал.'!D367</f>
        <v>0</v>
      </c>
      <c r="E367" s="21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22">
        <f t="shared" si="40"/>
        <v>0</v>
      </c>
      <c r="G367" s="21" t="e">
        <f t="shared" si="41"/>
        <v>#DIV/0!</v>
      </c>
      <c r="H367" s="22">
        <f>'8.юрид-улут.вал.'!H367+'12.юрид-чет өл.вал.'!H367</f>
        <v>0</v>
      </c>
      <c r="I367" s="21" t="e">
        <f>('8.юрид-улут.вал.'!H367*'8.юрид-улут.вал.'!I367+'12.юрид-чет өл.вал.'!H367*'12.юрид-чет өл.вал.'!I367)/('8.юрид-улут.вал.'!H367+'12.юрид-чет өл.вал.'!H367)</f>
        <v>#DIV/0!</v>
      </c>
      <c r="J367" s="22">
        <f>'8.юрид-улут.вал.'!J367+'12.юрид-чет өл.вал.'!J367</f>
        <v>0</v>
      </c>
      <c r="K367" s="21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22">
        <f>'8.юрид-улут.вал.'!L367+'12.юрид-чет өл.вал.'!L367</f>
        <v>0</v>
      </c>
      <c r="M367" s="21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22">
        <f>'8.юрид-улут.вал.'!N367+'12.юрид-чет өл.вал.'!N367</f>
        <v>0</v>
      </c>
      <c r="O367" s="21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22">
        <f>'8.юрид-улут.вал.'!P367+'12.юрид-чет өл.вал.'!P367</f>
        <v>0</v>
      </c>
      <c r="Q367" s="21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23"/>
      <c r="S367" s="24"/>
    </row>
    <row r="368" spans="1:19" ht="14.25" hidden="1" customHeight="1" thickBot="1" x14ac:dyDescent="0.25">
      <c r="A368" s="25" t="s">
        <v>21</v>
      </c>
      <c r="B368" s="26">
        <f>'8.юрид-улут.вал.'!B368+'12.юрид-чет өл.вал.'!B368</f>
        <v>0</v>
      </c>
      <c r="C368" s="27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28">
        <f>'8.юрид-улут.вал.'!D368+'12.юрид-чет өл.вал.'!D368</f>
        <v>0</v>
      </c>
      <c r="E368" s="27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28">
        <f t="shared" ref="F368" si="42">H368+J368+L368+N368+P368+R368</f>
        <v>0</v>
      </c>
      <c r="G368" s="27" t="e">
        <f t="shared" ref="G368" si="43">(H368*I368+J368*K368+L368*M368+N368*O368+P368*Q368+R368*S368)/(H368+J368+L368+N368+P368+R368)</f>
        <v>#DIV/0!</v>
      </c>
      <c r="H368" s="28">
        <f>'8.юрид-улут.вал.'!H368+'12.юрид-чет өл.вал.'!H368</f>
        <v>0</v>
      </c>
      <c r="I368" s="27" t="e">
        <f>('8.юрид-улут.вал.'!H368*'8.юрид-улут.вал.'!I368+'12.юрид-чет өл.вал.'!H368*'12.юрид-чет өл.вал.'!I368)/('8.юрид-улут.вал.'!H368+'12.юрид-чет өл.вал.'!H368)</f>
        <v>#DIV/0!</v>
      </c>
      <c r="J368" s="28">
        <f>'8.юрид-улут.вал.'!J368+'12.юрид-чет өл.вал.'!J368</f>
        <v>0</v>
      </c>
      <c r="K368" s="27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28">
        <f>'8.юрид-улут.вал.'!L368+'12.юрид-чет өл.вал.'!L368</f>
        <v>0</v>
      </c>
      <c r="M368" s="27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28">
        <f>'8.юрид-улут.вал.'!N368+'12.юрид-чет өл.вал.'!N368</f>
        <v>0</v>
      </c>
      <c r="O368" s="27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28">
        <f>'8.юрид-улут.вал.'!P368+'12.юрид-чет өл.вал.'!P368</f>
        <v>0</v>
      </c>
      <c r="Q368" s="27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28"/>
      <c r="S368" s="39"/>
    </row>
    <row r="369" spans="1:18" ht="4.5" customHeight="1" x14ac:dyDescent="0.2">
      <c r="R369" s="5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29954158.719999999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0.15277124033680758</v>
      </c>
      <c r="D160" s="22">
        <f>'9.рез.эмес.-улут.вал.'!D160+'13.рез.эмес.-чет өл.вал.'!D160</f>
        <v>27695202.739999998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1.3885561200264433E-2</v>
      </c>
      <c r="F160" s="22">
        <f t="shared" si="12"/>
        <v>2258955.98</v>
      </c>
      <c r="G160" s="21">
        <f t="shared" si="13"/>
        <v>1.8555344085545216</v>
      </c>
      <c r="H160" s="22">
        <f>'9.рез.эмес.-улут.вал.'!H160+'13.рез.эмес.-чет өл.вал.'!H160</f>
        <v>1188913.22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7.9172483505566563E-2</v>
      </c>
      <c r="J160" s="22">
        <f>'9.рез.эмес.-улут.вал.'!J160+'13.рез.эмес.-чет өл.вал.'!J160</f>
        <v>184374.79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3.914824301630393</v>
      </c>
      <c r="L160" s="22">
        <f>'9.рез.эмес.-улут.вал.'!L160+'13.рез.эмес.-чет өл.вал.'!L160</f>
        <v>123515.87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2.9677921938290202</v>
      </c>
      <c r="N160" s="22">
        <f>'9.рез.эмес.-улут.вал.'!N160+'13.рез.эмес.-чет өл.вал.'!N160</f>
        <v>616347.71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3.1815412572880284</v>
      </c>
      <c r="P160" s="22">
        <f>'9.рез.эмес.-улут.вал.'!P160+'13.рез.эмес.-чет өл.вал.'!P160</f>
        <v>133842.37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7.8037716524296616</v>
      </c>
      <c r="R160" s="22">
        <f>'9.рез.эмес.-улут.вал.'!R160+'13.рез.эмес.-чет өл.вал.'!R160</f>
        <v>11962.019999999999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0.30647261917301638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x14ac:dyDescent="0.2">
      <c r="A166" s="19" t="s">
        <v>11</v>
      </c>
      <c r="B166" s="20">
        <f>'9.рез.эмес.-улут.вал.'!B166+'13.рез.эмес.-чет өл.вал.'!B166</f>
        <v>28214895.780000005</v>
      </c>
      <c r="C166" s="21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2">
        <f>'9.рез.эмес.-улут.вал.'!D166+'13.рез.эмес.-чет өл.вал.'!D166</f>
        <v>26555733.600000001</v>
      </c>
      <c r="E166" s="21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2">
        <f t="shared" si="14"/>
        <v>1659162.18</v>
      </c>
      <c r="G166" s="21">
        <f t="shared" si="15"/>
        <v>2.0615635100843508</v>
      </c>
      <c r="H166" s="22">
        <f>'9.рез.эмес.-улут.вал.'!H166+'13.рез.эмес.-чет өл.вал.'!H166</f>
        <v>710525.03</v>
      </c>
      <c r="I166" s="21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2">
        <f>'9.рез.эмес.-улут.вал.'!J166+'13.рез.эмес.-чет өл.вал.'!J166</f>
        <v>63316.41</v>
      </c>
      <c r="K166" s="21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2">
        <f>'9.рез.эмес.-улут.вал.'!L166+'13.рез.эмес.-чет өл.вал.'!L166</f>
        <v>115103.75</v>
      </c>
      <c r="M166" s="21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2">
        <f>'9.рез.эмес.-улут.вал.'!N166+'13.рез.эмес.-чет өл.вал.'!N166</f>
        <v>219853.09999999998</v>
      </c>
      <c r="O166" s="21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2">
        <f>'9.рез.эмес.-улут.вал.'!P166+'13.рез.эмес.-чет өл.вал.'!P166</f>
        <v>549308.69999999995</v>
      </c>
      <c r="Q166" s="21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2">
        <f>'9.рез.эмес.-улут.вал.'!R166+'13.рез.эмес.-чет өл.вал.'!R166</f>
        <v>1055.19</v>
      </c>
      <c r="S166" s="21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  <row r="167" spans="1:19" x14ac:dyDescent="0.2">
      <c r="A167" s="19" t="s">
        <v>12</v>
      </c>
      <c r="B167" s="20">
        <f>'9.рез.эмес.-улут.вал.'!B167+'13.рез.эмес.-чет өл.вал.'!B167</f>
        <v>32059281.710000001</v>
      </c>
      <c r="C167" s="21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0.14520588762748046</v>
      </c>
      <c r="D167" s="22">
        <f>'9.рез.эмес.-улут.вал.'!D167+'13.рез.эмес.-чет өл.вал.'!D167</f>
        <v>28392072.309999999</v>
      </c>
      <c r="E167" s="21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6.5257673655171031E-2</v>
      </c>
      <c r="F167" s="22">
        <f t="shared" ref="F167" si="16">H167+J167+L167+N167+P167+R167</f>
        <v>3667209.4</v>
      </c>
      <c r="G167" s="21">
        <f t="shared" ref="G167" si="17">(H167*I167+J167*K167+L167*M167+N167*O167+P167*Q167+R167*S167)/(H167+J167+L167+N167+P167+R167)</f>
        <v>0.76417667019505398</v>
      </c>
      <c r="H167" s="22">
        <f>'9.рез.эмес.-улут.вал.'!H167+'13.рез.эмес.-чет өл.вал.'!H167</f>
        <v>2970838.57</v>
      </c>
      <c r="I167" s="21">
        <f>('9.рез.эмес.-улут.вал.'!H167*'9.рез.эмес.-улут.вал.'!I167+'13.рез.эмес.-чет өл.вал.'!H167*'13.рез.эмес.-чет өл.вал.'!I167)/('9.рез.эмес.-улут.вал.'!H167+'13.рез.эмес.-чет өл.вал.'!H167)</f>
        <v>2.3080077689983689E-2</v>
      </c>
      <c r="J167" s="22">
        <f>'9.рез.эмес.-улут.вал.'!J167+'13.рез.эмес.-чет өл.вал.'!J167</f>
        <v>101495.79000000001</v>
      </c>
      <c r="K167" s="21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2.2888059652523567</v>
      </c>
      <c r="L167" s="22">
        <f>'9.рез.эмес.-улут.вал.'!L167+'13.рез.эмес.-чет өл.вал.'!L167</f>
        <v>45873.85</v>
      </c>
      <c r="M167" s="21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5.7749378196946655</v>
      </c>
      <c r="N167" s="22">
        <f>'9.рез.эмес.-улут.вал.'!N167+'13.рез.эмес.-чет өл.вал.'!N167</f>
        <v>443270.06</v>
      </c>
      <c r="O167" s="21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2.8859015864955997</v>
      </c>
      <c r="P167" s="22">
        <f>'9.рез.эмес.-улут.вал.'!P167+'13.рез.эмес.-чет өл.вал.'!P167</f>
        <v>102711.05</v>
      </c>
      <c r="Q167" s="21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8.8990545992860692</v>
      </c>
      <c r="R167" s="22">
        <f>'9.рез.эмес.-улут.вал.'!R167+'13.рез.эмес.-чет өл.вал.'!R167</f>
        <v>3020.0800000000004</v>
      </c>
      <c r="S167" s="21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14.350901631744804</v>
      </c>
    </row>
    <row r="168" spans="1:19" x14ac:dyDescent="0.2">
      <c r="A168" s="19" t="s">
        <v>13</v>
      </c>
      <c r="B168" s="20">
        <f>'9.рез.эмес.-улут.вал.'!B168+'13.рез.эмес.-чет өл.вал.'!B168</f>
        <v>30645692.759999998</v>
      </c>
      <c r="C168" s="21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0.18564294779544724</v>
      </c>
      <c r="D168" s="22">
        <f>'9.рез.эмес.-улут.вал.'!D168+'13.рез.эмес.-чет өл.вал.'!D168</f>
        <v>28367487.199999999</v>
      </c>
      <c r="E168" s="21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6.8201174607386505E-2</v>
      </c>
      <c r="F168" s="22">
        <f t="shared" ref="F168" si="18">H168+J168+L168+N168+P168+R168</f>
        <v>2278205.56</v>
      </c>
      <c r="G168" s="21">
        <f t="shared" ref="G168" si="19">(H168*I168+J168*K168+L168*M168+N168*O168+P168*Q168+R168*S168)/(H168+J168+L168+N168+P168+R168)</f>
        <v>1.6479903567174132</v>
      </c>
      <c r="H168" s="22">
        <f>'9.рез.эмес.-улут.вал.'!H168+'13.рез.эмес.-чет өл.вал.'!H168</f>
        <v>1374532.17</v>
      </c>
      <c r="I168" s="21">
        <f>('9.рез.эмес.-улут.вал.'!H168*'9.рез.эмес.-улут.вал.'!I168+'13.рез.эмес.-чет өл.вал.'!H168*'13.рез.эмес.-чет өл.вал.'!I168)/('9.рез.эмес.-улут.вал.'!H168+'13.рез.эмес.-чет өл.вал.'!H168)</f>
        <v>0.11583040482784743</v>
      </c>
      <c r="J168" s="22">
        <f>'9.рез.эмес.-улут.вал.'!J168+'13.рез.эмес.-чет өл.вал.'!J168</f>
        <v>113446.08</v>
      </c>
      <c r="K168" s="21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2.5026089328075569</v>
      </c>
      <c r="L168" s="22">
        <f>'9.рез.эмес.-улут.вал.'!L168+'13.рез.эмес.-чет өл.вал.'!L168</f>
        <v>54126.189999999995</v>
      </c>
      <c r="M168" s="21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3.6451292932312409</v>
      </c>
      <c r="N168" s="22">
        <f>'9.рез.эмес.-улут.вал.'!N168+'13.рез.эмес.-чет өл.вал.'!N168</f>
        <v>482135.2</v>
      </c>
      <c r="O168" s="21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3.6174318147689615</v>
      </c>
      <c r="P168" s="22">
        <f>'9.рез.эмес.-улут.вал.'!P168+'13.рез.эмес.-чет өл.вал.'!P168</f>
        <v>250096.13</v>
      </c>
      <c r="Q168" s="21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5.2582021397132275</v>
      </c>
      <c r="R168" s="22">
        <f>'9.рез.эмес.-улут.вал.'!R168+'13.рез.эмес.-чет өл.вал.'!R168</f>
        <v>3869.79</v>
      </c>
      <c r="S168" s="21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14.184962103886779</v>
      </c>
    </row>
    <row r="169" spans="1:19" x14ac:dyDescent="0.2">
      <c r="A169" s="19" t="s">
        <v>14</v>
      </c>
      <c r="B169" s="20">
        <f>'9.рез.эмес.-улут.вал.'!B169+'13.рез.эмес.-чет өл.вал.'!B169</f>
        <v>37976699.759999998</v>
      </c>
      <c r="C169" s="21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0.14288514432777027</v>
      </c>
      <c r="D169" s="22">
        <f>'9.рез.эмес.-улут.вал.'!D169+'13.рез.эмес.-чет өл.вал.'!D169</f>
        <v>34744997.32</v>
      </c>
      <c r="E169" s="21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6.4435996974772564E-2</v>
      </c>
      <c r="F169" s="22">
        <f t="shared" ref="F169:F174" si="20">H169+J169+L169+N169+P169+R169</f>
        <v>3231702.4400000004</v>
      </c>
      <c r="G169" s="21">
        <f t="shared" ref="G169:G174" si="21">(H169*I169+J169*K169+L169*M169+N169*O169+P169*Q169+R169*S169)/(H169+J169+L169+N169+P169+R169)</f>
        <v>0.98631533789973447</v>
      </c>
      <c r="H169" s="22">
        <f>'9.рез.эмес.-улут.вал.'!H169+'13.рез.эмес.-чет өл.вал.'!H169</f>
        <v>2538451.56</v>
      </c>
      <c r="I169" s="21">
        <f>('9.рез.эмес.-улут.вал.'!H169*'9.рез.эмес.-улут.вал.'!I169+'13.рез.эмес.-чет өл.вал.'!H169*'13.рез.эмес.-чет өл.вал.'!I169)/('9.рез.эмес.-улут.вал.'!H169+'13.рез.эмес.-чет өл.вал.'!H169)</f>
        <v>6.6640663255358751E-2</v>
      </c>
      <c r="J169" s="22">
        <f>'9.рез.эмес.-улут.вал.'!J169+'13.рез.эмес.-чет өл.вал.'!J169</f>
        <v>118361.31</v>
      </c>
      <c r="K169" s="21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2.6617179304622418</v>
      </c>
      <c r="L169" s="22">
        <f>'9.рез.эмес.-улут.вал.'!L169+'13.рез.эмес.-чет өл.вал.'!L169</f>
        <v>81127.16</v>
      </c>
      <c r="M169" s="21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3.5182314011731699</v>
      </c>
      <c r="N169" s="22">
        <f>'9.рез.эмес.-улут.вал.'!N169+'13.рез.эмес.-чет өл.вал.'!N169</f>
        <v>357266.21</v>
      </c>
      <c r="O169" s="21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3.455349773492431</v>
      </c>
      <c r="P169" s="22">
        <f>'9.рез.эмес.-улут.вал.'!P169+'13.рез.эмес.-чет өл.вал.'!P169</f>
        <v>131067.95000000001</v>
      </c>
      <c r="Q169" s="21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8.5805339512825043</v>
      </c>
      <c r="R169" s="22">
        <f>'9.рез.эмес.-улут.вал.'!R169+'13.рез.эмес.-чет өл.вал.'!R169</f>
        <v>5428.25</v>
      </c>
      <c r="S169" s="21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10.819754598627563</v>
      </c>
    </row>
    <row r="170" spans="1:19" x14ac:dyDescent="0.2">
      <c r="A170" s="19" t="s">
        <v>15</v>
      </c>
      <c r="B170" s="20">
        <f>'9.рез.эмес.-улут.вал.'!B170+'13.рез.эмес.-чет өл.вал.'!B170</f>
        <v>36298236.850000001</v>
      </c>
      <c r="C170" s="21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0.28973720459097185</v>
      </c>
      <c r="D170" s="22">
        <f>'9.рез.эмес.-улут.вал.'!D170+'13.рез.эмес.-чет өл.вал.'!D170</f>
        <v>31879754.859999999</v>
      </c>
      <c r="E170" s="21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8.1810450251373137E-2</v>
      </c>
      <c r="F170" s="22">
        <f t="shared" si="20"/>
        <v>4418481.99</v>
      </c>
      <c r="G170" s="21">
        <f t="shared" si="21"/>
        <v>1.7899479041443374</v>
      </c>
      <c r="H170" s="22">
        <f>'9.рез.эмес.-улут.вал.'!H170+'13.рез.эмес.-чет өл.вал.'!H170</f>
        <v>1234375.22</v>
      </c>
      <c r="I170" s="21">
        <f>('9.рез.эмес.-улут.вал.'!H170*'9.рез.эмес.-улут.вал.'!I170+'13.рез.эмес.-чет өл.вал.'!H170*'13.рез.эмес.-чет өл.вал.'!I170)/('9.рез.эмес.-улут.вал.'!H170+'13.рез.эмес.-чет өл.вал.'!H170)</f>
        <v>3.7229846367136249E-2</v>
      </c>
      <c r="J170" s="22">
        <f>'9.рез.эмес.-улут.вал.'!J170+'13.рез.эмес.-чет өл.вал.'!J170</f>
        <v>1295337.26</v>
      </c>
      <c r="K170" s="21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2.8792205475506809</v>
      </c>
      <c r="L170" s="22">
        <f>'9.рез.эмес.-улут.вал.'!L170+'13.рез.эмес.-чет өл.вал.'!L170</f>
        <v>92525.34</v>
      </c>
      <c r="M170" s="21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3.5973886894119991</v>
      </c>
      <c r="N170" s="22">
        <f>'9.рез.эмес.-улут.вал.'!N170+'13.рез.эмес.-чет өл.вал.'!N170</f>
        <v>1518971.09</v>
      </c>
      <c r="O170" s="21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1.2127775748516738</v>
      </c>
      <c r="P170" s="22">
        <f>'9.рез.эмес.-улут.вал.'!P170+'13.рез.эмес.-чет өл.вал.'!P170</f>
        <v>272514.2</v>
      </c>
      <c r="Q170" s="21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6.931209273131457</v>
      </c>
      <c r="R170" s="22">
        <f>'9.рез.эмес.-улут.вал.'!R170+'13.рез.эмес.-чет өл.вал.'!R170</f>
        <v>4758.88</v>
      </c>
      <c r="S170" s="21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14.595595224086303</v>
      </c>
    </row>
    <row r="171" spans="1:19" x14ac:dyDescent="0.2">
      <c r="A171" s="19" t="s">
        <v>16</v>
      </c>
      <c r="B171" s="20">
        <f>'9.рез.эмес.-улут.вал.'!B171+'13.рез.эмес.-чет өл.вал.'!B171</f>
        <v>32657545.199999999</v>
      </c>
      <c r="C171" s="21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0.21758513147522188</v>
      </c>
      <c r="D171" s="22">
        <f>'9.рез.эмес.-улут.вал.'!D171+'13.рез.эмес.-чет өл.вал.'!D171</f>
        <v>30376665.119999997</v>
      </c>
      <c r="E171" s="21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8.9337512580116962E-2</v>
      </c>
      <c r="F171" s="22">
        <f t="shared" si="20"/>
        <v>2280880.08</v>
      </c>
      <c r="G171" s="21">
        <f t="shared" si="21"/>
        <v>1.925581534168163</v>
      </c>
      <c r="H171" s="22">
        <f>'9.рез.эмес.-улут.вал.'!H171+'13.рез.эмес.-чет өл.вал.'!H171</f>
        <v>1197835.04</v>
      </c>
      <c r="I171" s="21">
        <f>('9.рез.эмес.-улут.вал.'!H171*'9.рез.эмес.-улут.вал.'!I171+'13.рез.эмес.-чет өл.вал.'!H171*'13.рез.эмес.-чет өл.вал.'!I171)/('9.рез.эмес.-улут.вал.'!H171+'13.рез.эмес.-чет өл.вал.'!H171)</f>
        <v>0.10139792320652107</v>
      </c>
      <c r="J171" s="22">
        <f>'9.рез.эмес.-улут.вал.'!J171+'13.рез.эмес.-чет өл.вал.'!J171</f>
        <v>188425.47</v>
      </c>
      <c r="K171" s="21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4.1101260631060157</v>
      </c>
      <c r="L171" s="22">
        <f>'9.рез.эмес.-улут.вал.'!L171+'13.рез.эмес.-чет өл.вал.'!L171</f>
        <v>104333.18000000001</v>
      </c>
      <c r="M171" s="21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2.25458069427195</v>
      </c>
      <c r="N171" s="22">
        <f>'9.рез.эмес.-улут.вал.'!N171+'13.рез.эмес.-чет өл.вал.'!N171</f>
        <v>611836.77</v>
      </c>
      <c r="O171" s="21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2.8413885504135332</v>
      </c>
      <c r="P171" s="22">
        <f>'9.рез.эмес.-улут.вал.'!P171+'13.рез.эмес.-чет өл.вал.'!P171</f>
        <v>163452.06</v>
      </c>
      <c r="Q171" s="21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9.0265096512090608</v>
      </c>
      <c r="R171" s="22">
        <f>'9.рез.эмес.-улут.вал.'!R171+'13.рез.эмес.-чет өл.вал.'!R171</f>
        <v>14997.56</v>
      </c>
      <c r="S171" s="21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3.134841907616972</v>
      </c>
    </row>
    <row r="172" spans="1:19" x14ac:dyDescent="0.2">
      <c r="A172" s="19" t="s">
        <v>17</v>
      </c>
      <c r="B172" s="20">
        <f>'9.рез.эмес.-улут.вал.'!B172+'13.рез.эмес.-чет өл.вал.'!B172</f>
        <v>92549949.75999999</v>
      </c>
      <c r="C172" s="21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7.7172115250427595E-2</v>
      </c>
      <c r="D172" s="22">
        <f>'9.рез.эмес.-улут.вал.'!D172+'13.рез.эмес.-чет өл.вал.'!D172</f>
        <v>91719442</v>
      </c>
      <c r="E172" s="21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3.0951557341572161E-2</v>
      </c>
      <c r="F172" s="22">
        <f t="shared" si="20"/>
        <v>830507.76</v>
      </c>
      <c r="G172" s="21">
        <f t="shared" si="21"/>
        <v>5.181668405964083</v>
      </c>
      <c r="H172" s="22">
        <f>'9.рез.эмес.-улут.вал.'!H172+'13.рез.эмес.-чет өл.вал.'!H172</f>
        <v>50447.57</v>
      </c>
      <c r="I172" s="21">
        <f>('9.рез.эмес.-улут.вал.'!H172*'9.рез.эмес.-улут.вал.'!I172+'13.рез.эмес.-чет өл.вал.'!H172*'13.рез.эмес.-чет өл.вал.'!I172)/('9.рез.эмес.-улут.вал.'!H172+'13.рез.эмес.-чет өл.вал.'!H172)</f>
        <v>1.4392435215412738</v>
      </c>
      <c r="J172" s="22">
        <f>'9.рез.эмес.-улут.вал.'!J172+'13.рез.эмес.-чет өл.вал.'!J172</f>
        <v>135183.63</v>
      </c>
      <c r="K172" s="21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1.6686441701558086</v>
      </c>
      <c r="L172" s="22">
        <f>'9.рез.эмес.-улут.вал.'!L172+'13.рез.эмес.-чет өл.вал.'!L172</f>
        <v>113119.26000000001</v>
      </c>
      <c r="M172" s="21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2.5810787093197023</v>
      </c>
      <c r="N172" s="22">
        <f>'9.рез.эмес.-улут.вал.'!N172+'13.рез.эмес.-чет өл.вал.'!N172</f>
        <v>235607.12</v>
      </c>
      <c r="O172" s="21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6.8510861781257111</v>
      </c>
      <c r="P172" s="22">
        <f>'9.рез.эмес.-улут.вал.'!P172+'13.рез.эмес.-чет өл.вал.'!P172</f>
        <v>294456.44</v>
      </c>
      <c r="Q172" s="21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7.0586256751592718</v>
      </c>
      <c r="R172" s="22">
        <f>'9.рез.эмес.-улут.вал.'!R172+'13.рез.эмес.-чет өл.вал.'!R172</f>
        <v>1693.74</v>
      </c>
      <c r="S172" s="21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12.188365392563165</v>
      </c>
    </row>
    <row r="173" spans="1:19" x14ac:dyDescent="0.2">
      <c r="A173" s="19" t="s">
        <v>18</v>
      </c>
      <c r="B173" s="20">
        <f>'9.рез.эмес.-улут.вал.'!B173+'13.рез.эмес.-чет өл.вал.'!B173</f>
        <v>30907859.360000003</v>
      </c>
      <c r="C173" s="21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0.23123790360744031</v>
      </c>
      <c r="D173" s="22">
        <f>'9.рез.эмес.-улут.вал.'!D173+'13.рез.эмес.-чет өл.вал.'!D173</f>
        <v>29751919.119999997</v>
      </c>
      <c r="E173" s="21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9.7644384931360961E-2</v>
      </c>
      <c r="F173" s="22">
        <f t="shared" si="20"/>
        <v>1155940.24</v>
      </c>
      <c r="G173" s="21">
        <f t="shared" si="21"/>
        <v>3.6697059360092905</v>
      </c>
      <c r="H173" s="22">
        <f>'9.рез.эмес.-улут.вал.'!H173+'13.рез.эмес.-чет өл.вал.'!H173</f>
        <v>46647.89</v>
      </c>
      <c r="I173" s="21">
        <f>('9.рез.эмес.-улут.вал.'!H173*'9.рез.эмес.-улут.вал.'!I173+'13.рез.эмес.-чет өл.вал.'!H173*'13.рез.эмес.-чет өл.вал.'!I173)/('9.рез.эмес.-улут.вал.'!H173+'13.рез.эмес.-чет өл.вал.'!H173)</f>
        <v>1.2176319614885041</v>
      </c>
      <c r="J173" s="22">
        <f>'9.рез.эмес.-улут.вал.'!J173+'13.рез.эмес.-чет өл.вал.'!J173</f>
        <v>248976.47999999998</v>
      </c>
      <c r="K173" s="21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1.5287326184384959</v>
      </c>
      <c r="L173" s="22">
        <f>'9.рез.эмес.-улут.вал.'!L173+'13.рез.эмес.-чет өл.вал.'!L173</f>
        <v>148993.87</v>
      </c>
      <c r="M173" s="21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2.2438441870125261</v>
      </c>
      <c r="N173" s="22">
        <f>'9.рез.эмес.-улут.вал.'!N173+'13.рез.эмес.-чет өл.вал.'!N173</f>
        <v>539947.69999999995</v>
      </c>
      <c r="O173" s="21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3.521399066613307</v>
      </c>
      <c r="P173" s="22">
        <f>'9.рез.эмес.-улут.вал.'!P173+'13.рез.эмес.-чет өл.вал.'!P173</f>
        <v>168384.68</v>
      </c>
      <c r="Q173" s="21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9.0541589680248968</v>
      </c>
      <c r="R173" s="22">
        <f>'9.рез.эмес.-улут.вал.'!R173+'13.рез.эмес.-чет өл.вал.'!R173</f>
        <v>2989.62</v>
      </c>
      <c r="S173" s="21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14.80800770666502</v>
      </c>
    </row>
    <row r="174" spans="1:19" x14ac:dyDescent="0.2">
      <c r="A174" s="19" t="s">
        <v>19</v>
      </c>
      <c r="B174" s="20">
        <f>'9.рез.эмес.-улут.вал.'!B174+'13.рез.эмес.-чет өл.вал.'!B174</f>
        <v>36828093.150000006</v>
      </c>
      <c r="C174" s="21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0.32903259367366916</v>
      </c>
      <c r="D174" s="22">
        <f>'9.рез.эмес.-улут.вал.'!D174+'13.рез.эмес.-чет өл.вал.'!D174</f>
        <v>35118396.730000004</v>
      </c>
      <c r="E174" s="21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0.12883823355850554</v>
      </c>
      <c r="F174" s="22">
        <f t="shared" si="20"/>
        <v>1709696.4200000004</v>
      </c>
      <c r="G174" s="21">
        <f t="shared" si="21"/>
        <v>4.4411690404662547</v>
      </c>
      <c r="H174" s="22">
        <f>'9.рез.эмес.-улут.вал.'!H174+'13.рез.эмес.-чет өл.вал.'!H174</f>
        <v>34734.840000000004</v>
      </c>
      <c r="I174" s="21">
        <f>('9.рез.эмес.-улут.вал.'!H174*'9.рез.эмес.-улут.вал.'!I174+'13.рез.эмес.-чет өл.вал.'!H174*'13.рез.эмес.-чет өл.вал.'!I174)/('9.рез.эмес.-улут.вал.'!H174+'13.рез.эмес.-чет өл.вал.'!H174)</f>
        <v>1.7932775766348723</v>
      </c>
      <c r="J174" s="22">
        <f>'9.рез.эмес.-улут.вал.'!J174+'13.рез.эмес.-чет өл.вал.'!J174</f>
        <v>279612.56</v>
      </c>
      <c r="K174" s="21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1.7367381872974521</v>
      </c>
      <c r="L174" s="22">
        <f>'9.рез.эмес.-улут.вал.'!L174+'13.рез.эмес.-чет өл.вал.'!L174</f>
        <v>168326.25</v>
      </c>
      <c r="M174" s="21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2.6670418701777083</v>
      </c>
      <c r="N174" s="22">
        <f>'9.рез.эмес.-улут.вал.'!N174+'13.рез.эмес.-чет өл.вал.'!N174</f>
        <v>583544.59000000008</v>
      </c>
      <c r="O174" s="21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6.5777794452691154</v>
      </c>
      <c r="P174" s="22">
        <f>'9.рез.эмес.-улут.вал.'!P174+'13.рез.эмес.-чет өл.вал.'!P174</f>
        <v>643233.81000000006</v>
      </c>
      <c r="Q174" s="21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4.2831314404943948</v>
      </c>
      <c r="R174" s="22">
        <f>'9.рез.эмес.-улут.вал.'!R174+'13.рез.эмес.-чет өл.вал.'!R174</f>
        <v>244.36999999999998</v>
      </c>
      <c r="S174" s="21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11.180044604493151</v>
      </c>
    </row>
    <row r="175" spans="1:19" x14ac:dyDescent="0.2">
      <c r="A175" s="19" t="s">
        <v>20</v>
      </c>
      <c r="B175" s="20">
        <f>'9.рез.эмес.-улут.вал.'!B175+'13.рез.эмес.-чет өл.вал.'!B175</f>
        <v>41233102.439999998</v>
      </c>
      <c r="C175" s="21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0.25563287544850588</v>
      </c>
      <c r="D175" s="22">
        <f>'9.рез.эмес.-улут.вал.'!D175+'13.рез.эмес.-чет өл.вал.'!D175</f>
        <v>38913802.880000003</v>
      </c>
      <c r="E175" s="21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0.12148361242611098</v>
      </c>
      <c r="F175" s="22">
        <f t="shared" ref="F175" si="22">H175+J175+L175+N175+P175+R175</f>
        <v>2319299.56</v>
      </c>
      <c r="G175" s="21">
        <f t="shared" ref="G175" si="23">(H175*I175+J175*K175+L175*M175+N175*O175+P175*Q175+R175*S175)/(H175+J175+L175+N175+P175+R175)</f>
        <v>2.5064236175252845</v>
      </c>
      <c r="H175" s="22">
        <f>'9.рез.эмес.-улут.вал.'!H175+'13.рез.эмес.-чет өл.вал.'!H175</f>
        <v>626653.63</v>
      </c>
      <c r="I175" s="21">
        <f>('9.рез.эмес.-улут.вал.'!H175*'9.рез.эмес.-улут.вал.'!I175+'13.рез.эмес.-чет өл.вал.'!H175*'13.рез.эмес.-чет өл.вал.'!I175)/('9.рез.эмес.-улут.вал.'!H175+'13.рез.эмес.-чет өл.вал.'!H175)</f>
        <v>0.10294547627530702</v>
      </c>
      <c r="J175" s="22">
        <f>'9.рез.эмес.-улут.вал.'!J175+'13.рез.эмес.-чет өл.вал.'!J175</f>
        <v>296441.71000000002</v>
      </c>
      <c r="K175" s="21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3.1293186316459978</v>
      </c>
      <c r="L175" s="22">
        <f>'9.рез.эмес.-улут.вал.'!L175+'13.рез.эмес.-чет өл.вал.'!L175</f>
        <v>412119.88</v>
      </c>
      <c r="M175" s="21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1.6733491191931826</v>
      </c>
      <c r="N175" s="22">
        <f>'9.рез.эмес.-улут.вал.'!N175+'13.рез.эмес.-чет өл.вал.'!N175</f>
        <v>663552.65</v>
      </c>
      <c r="O175" s="21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3.6227653582575594</v>
      </c>
      <c r="P175" s="22">
        <f>'9.рез.эмес.-улут.вал.'!P175+'13.рез.эмес.-чет өл.вал.'!P175</f>
        <v>316641.09999999998</v>
      </c>
      <c r="Q175" s="21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5.2877408296017103</v>
      </c>
      <c r="R175" s="22">
        <f>'9.рез.эмес.-улут.вал.'!R175+'13.рез.эмес.-чет өл.вал.'!R175</f>
        <v>3890.59</v>
      </c>
      <c r="S175" s="21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13.659472162319821</v>
      </c>
    </row>
    <row r="176" spans="1:19" ht="13.5" thickBot="1" x14ac:dyDescent="0.25">
      <c r="A176" s="25" t="s">
        <v>21</v>
      </c>
      <c r="B176" s="26">
        <f>'9.рез.эмес.-улут.вал.'!B176+'13.рез.эмес.-чет өл.вал.'!B176</f>
        <v>48159390.00999999</v>
      </c>
      <c r="C176" s="27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0.2381897738887081</v>
      </c>
      <c r="D176" s="28">
        <f>'9.рез.эмес.-улут.вал.'!D176+'13.рез.эмес.-чет өл.вал.'!D176</f>
        <v>46515769.939999998</v>
      </c>
      <c r="E176" s="27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0.12025080879699616</v>
      </c>
      <c r="F176" s="28">
        <f t="shared" ref="F176:F187" si="24">H176+J176+L176+N176+P176+R176</f>
        <v>1643620.0699999998</v>
      </c>
      <c r="G176" s="27">
        <f t="shared" ref="G176:G187" si="25">(H176*I176+J176*K176+L176*M176+N176*O176+P176*Q176+R176*S176)/(H176+J176+L176+N176+P176+R176)</f>
        <v>3.5759573439621017</v>
      </c>
      <c r="H176" s="28">
        <f>'9.рез.эмес.-улут.вал.'!H176+'13.рез.эмес.-чет өл.вал.'!H176</f>
        <v>99505.23</v>
      </c>
      <c r="I176" s="27">
        <f>('9.рез.эмес.-улут.вал.'!H176*'9.рез.эмес.-улут.вал.'!I176+'13.рез.эмес.-чет өл.вал.'!H176*'13.рез.эмес.-чет өл.вал.'!I176)/('9.рез.эмес.-улут.вал.'!H176+'13.рез.эмес.-чет өл.вал.'!H176)</f>
        <v>0.50896815373423065</v>
      </c>
      <c r="J176" s="28">
        <f>'9.рез.эмес.-улут.вал.'!J176+'13.рез.эмес.-чет өл.вал.'!J176</f>
        <v>292322.61000000004</v>
      </c>
      <c r="K176" s="27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1.5107488425202587</v>
      </c>
      <c r="L176" s="28">
        <f>'9.рез.эмес.-улут.вал.'!L176+'13.рез.эмес.-чет өл.вал.'!L176</f>
        <v>308737.63</v>
      </c>
      <c r="M176" s="27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2.8900271379293763</v>
      </c>
      <c r="N176" s="28">
        <f>'9.рез.эмес.-улут.вал.'!N176+'13.рез.эмес.-чет өл.вал.'!N176</f>
        <v>755903.91</v>
      </c>
      <c r="O176" s="27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3.7635200200247731</v>
      </c>
      <c r="P176" s="28">
        <f>'9.рез.эмес.-улут.вал.'!P176+'13.рез.эмес.-чет өл.вал.'!P176</f>
        <v>185635.8</v>
      </c>
      <c r="Q176" s="27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8.7756574216826699</v>
      </c>
      <c r="R176" s="28">
        <f>'9.рез.эмес.-улут.вал.'!R176+'13.рез.эмес.-чет өл.вал.'!R176</f>
        <v>1514.89</v>
      </c>
      <c r="S176" s="27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12.574119837083883</v>
      </c>
    </row>
    <row r="177" spans="1:19" x14ac:dyDescent="0.2">
      <c r="A177" s="32" t="s">
        <v>76</v>
      </c>
      <c r="B177" s="20">
        <f>'9.рез.эмес.-улут.вал.'!B177+'13.рез.эмес.-чет өл.вал.'!B177</f>
        <v>44182527.490000002</v>
      </c>
      <c r="C177" s="21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0.19432454333544499</v>
      </c>
      <c r="D177" s="22">
        <f>'9.рез.эмес.-улут.вал.'!D177+'13.рез.эмес.-чет өл.вал.'!D177</f>
        <v>42952301.380000003</v>
      </c>
      <c r="E177" s="21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0.10432033510517327</v>
      </c>
      <c r="F177" s="22">
        <f t="shared" si="24"/>
        <v>1230226.1100000001</v>
      </c>
      <c r="G177" s="21">
        <f t="shared" si="25"/>
        <v>3.336745148743427</v>
      </c>
      <c r="H177" s="22">
        <f>'9.рез.эмес.-улут.вал.'!H177+'13.рез.эмес.-чет өл.вал.'!H177</f>
        <v>412680.38</v>
      </c>
      <c r="I177" s="21">
        <f>('9.рез.эмес.-улут.вал.'!H177*'9.рез.эмес.-улут.вал.'!I177+'13.рез.эмес.-чет өл.вал.'!H177*'13.рез.эмес.-чет өл.вал.'!I177)/('9.рез.эмес.-улут.вал.'!H177+'13.рез.эмес.-чет өл.вал.'!H177)</f>
        <v>0.15736037996281821</v>
      </c>
      <c r="J177" s="22">
        <f>'9.рез.эмес.-улут.вал.'!J177+'13.рез.эмес.-чет өл.вал.'!J177</f>
        <v>109192.76</v>
      </c>
      <c r="K177" s="21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1.6794306142641713</v>
      </c>
      <c r="L177" s="22">
        <f>'9.рез.эмес.-улут.вал.'!L177+'13.рез.эмес.-чет өл.вал.'!L177</f>
        <v>163626.68</v>
      </c>
      <c r="M177" s="21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3.813540689085674</v>
      </c>
      <c r="N177" s="22">
        <f>'9.рез.эмес.-улут.вал.'!N177+'13.рез.эмес.-чет өл.вал.'!N177</f>
        <v>364293.76</v>
      </c>
      <c r="O177" s="21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5.2245028193730239</v>
      </c>
      <c r="P177" s="22">
        <f>'9.рез.эмес.-улут.вал.'!P177+'13.рез.эмес.-чет өл.вал.'!P177</f>
        <v>178222.41</v>
      </c>
      <c r="Q177" s="21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7.2891721484407972</v>
      </c>
      <c r="R177" s="22">
        <f>'9.рез.эмес.-улут.вал.'!R177+'13.рез.эмес.-чет өл.вал.'!R177</f>
        <v>2210.1200000000003</v>
      </c>
      <c r="S177" s="21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13.70296345899772</v>
      </c>
    </row>
    <row r="178" spans="1:19" x14ac:dyDescent="0.2">
      <c r="A178" s="19" t="s">
        <v>11</v>
      </c>
      <c r="B178" s="20">
        <f>'9.рез.эмес.-улут.вал.'!B178+'13.рез.эмес.-чет өл.вал.'!B178</f>
        <v>41977794.670000002</v>
      </c>
      <c r="C178" s="21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0.32142003083460213</v>
      </c>
      <c r="D178" s="22">
        <f>'9.рез.эмес.-улут.вал.'!D178+'13.рез.эмес.-чет өл.вал.'!D178</f>
        <v>39632020.259999998</v>
      </c>
      <c r="E178" s="21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0.12963860621522605</v>
      </c>
      <c r="F178" s="22">
        <f t="shared" si="24"/>
        <v>2345774.41</v>
      </c>
      <c r="G178" s="21">
        <f t="shared" si="25"/>
        <v>3.5615804118180296</v>
      </c>
      <c r="H178" s="22">
        <f>'9.рез.эмес.-улут.вал.'!H178+'13.рез.эмес.-чет өл.вал.'!H178</f>
        <v>382221.61</v>
      </c>
      <c r="I178" s="21">
        <f>('9.рез.эмес.-улут.вал.'!H178*'9.рез.эмес.-улут.вал.'!I178+'13.рез.эмес.-чет өл.вал.'!H178*'13.рез.эмес.-чет өл.вал.'!I178)/('9.рез.эмес.-улут.вал.'!H178+'13.рез.эмес.-чет өл.вал.'!H178)</f>
        <v>0.54930706926800899</v>
      </c>
      <c r="J178" s="22">
        <f>'9.рез.эмес.-улут.вал.'!J178+'13.рез.эмес.-чет өл.вал.'!J178</f>
        <v>269125.73000000004</v>
      </c>
      <c r="K178" s="21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1.8712988059521507</v>
      </c>
      <c r="L178" s="22">
        <f>'9.рез.эмес.-улут.вал.'!L178+'13.рез.эмес.-чет өл.вал.'!L178</f>
        <v>265318.13</v>
      </c>
      <c r="M178" s="21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2.903278784227826</v>
      </c>
      <c r="N178" s="22">
        <f>'9.рез.эмес.-улут.вал.'!N178+'13.рез.эмес.-чет өл.вал.'!N178</f>
        <v>649285.08000000007</v>
      </c>
      <c r="O178" s="21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3.1104373189970693</v>
      </c>
      <c r="P178" s="22">
        <f>'9.рез.эмес.-улут.вал.'!P178+'13.рез.эмес.-чет өл.вал.'!P178</f>
        <v>776285.02</v>
      </c>
      <c r="Q178" s="21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6.1870113278754211</v>
      </c>
      <c r="R178" s="22">
        <f>'9.рез.эмес.-улут.вал.'!R178+'13.рез.эмес.-чет өл.вал.'!R178</f>
        <v>3538.84</v>
      </c>
      <c r="S178" s="21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13.664151473364191</v>
      </c>
    </row>
    <row r="179" spans="1:19" x14ac:dyDescent="0.2">
      <c r="A179" s="19" t="s">
        <v>12</v>
      </c>
      <c r="B179" s="20">
        <f>'9.рез.эмес.-улут.вал.'!B179+'13.рез.эмес.-чет өл.вал.'!B179</f>
        <v>45714986.379999995</v>
      </c>
      <c r="C179" s="21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0.18742995699433482</v>
      </c>
      <c r="D179" s="22">
        <f>'9.рез.эмес.-улут.вал.'!D179+'13.рез.эмес.-чет өл.вал.'!D179</f>
        <v>44697778.869999997</v>
      </c>
      <c r="E179" s="21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0.10542244600128614</v>
      </c>
      <c r="F179" s="22">
        <f t="shared" si="24"/>
        <v>1017207.51</v>
      </c>
      <c r="G179" s="21">
        <f t="shared" si="25"/>
        <v>3.790975503021992</v>
      </c>
      <c r="H179" s="22">
        <f>'9.рез.эмес.-улут.вал.'!H179+'13.рез.эмес.-чет өл.вал.'!H179</f>
        <v>304327.05000000005</v>
      </c>
      <c r="I179" s="21">
        <f>('9.рез.эмес.-улут.вал.'!H179*'9.рез.эмес.-улут.вал.'!I179+'13.рез.эмес.-чет өл.вал.'!H179*'13.рез.эмес.-чет өл.вал.'!I179)/('9.рез.эмес.-улут.вал.'!H179+'13.рез.эмес.-чет өл.вал.'!H179)</f>
        <v>0.20757318877832234</v>
      </c>
      <c r="J179" s="22">
        <f>'9.рез.эмес.-улут.вал.'!J179+'13.рез.эмес.-чет өл.вал.'!J179</f>
        <v>178305.73</v>
      </c>
      <c r="K179" s="21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2.1049814091784946</v>
      </c>
      <c r="L179" s="22">
        <f>'9.рез.эмес.-улут.вал.'!L179+'13.рез.эмес.-чет өл.вал.'!L179</f>
        <v>130194.53</v>
      </c>
      <c r="M179" s="21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4.388131306284536</v>
      </c>
      <c r="N179" s="22">
        <f>'9.рез.эмес.-улут.вал.'!N179+'13.рез.эмес.-чет өл.вал.'!N179</f>
        <v>228852.40000000002</v>
      </c>
      <c r="O179" s="21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5.8056696892844517</v>
      </c>
      <c r="P179" s="22">
        <f>'9.рез.эмес.-улут.вал.'!P179+'13.рез.эмес.-чет өл.вал.'!P179</f>
        <v>174305.72</v>
      </c>
      <c r="Q179" s="21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8.6145480171275821</v>
      </c>
      <c r="R179" s="22">
        <f>'9.рез.эмес.-улут.вал.'!R179+'13.рез.эмес.-чет өл.вал.'!R179</f>
        <v>1222.08</v>
      </c>
      <c r="S179" s="21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13.248919301518731</v>
      </c>
    </row>
    <row r="180" spans="1:19" x14ac:dyDescent="0.2">
      <c r="A180" s="19" t="s">
        <v>13</v>
      </c>
      <c r="B180" s="20">
        <f>'9.рез.эмес.-улут.вал.'!B180+'13.рез.эмес.-чет өл.вал.'!B180</f>
        <v>58813738.079999998</v>
      </c>
      <c r="C180" s="21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0.2082544761640493</v>
      </c>
      <c r="D180" s="22">
        <f>'9.рез.эмес.-улут.вал.'!D180+'13.рез.эмес.-чет өл.вал.'!D180</f>
        <v>57109390.109999999</v>
      </c>
      <c r="E180" s="21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9.9667127998331273E-2</v>
      </c>
      <c r="F180" s="22">
        <f t="shared" si="24"/>
        <v>1704347.9699999997</v>
      </c>
      <c r="G180" s="21">
        <f t="shared" si="25"/>
        <v>3.8468056033768709</v>
      </c>
      <c r="H180" s="22">
        <f>'9.рез.эмес.-улут.вал.'!H180+'13.рез.эмес.-чет өл.вал.'!H180</f>
        <v>171203.66</v>
      </c>
      <c r="I180" s="21">
        <f>('9.рез.эмес.-улут.вал.'!H180*'9.рез.эмес.-улут.вал.'!I180+'13.рез.эмес.-чет өл.вал.'!H180*'13.рез.эмес.-чет өл.вал.'!I180)/('9.рез.эмес.-улут.вал.'!H180+'13.рез.эмес.-чет өл.вал.'!H180)</f>
        <v>0.20057061280115199</v>
      </c>
      <c r="J180" s="22">
        <f>'9.рез.эмес.-улут.вал.'!J180+'13.рез.эмес.-чет өл.вал.'!J180</f>
        <v>298083.36</v>
      </c>
      <c r="K180" s="21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3.187899036698997</v>
      </c>
      <c r="L180" s="22">
        <f>'9.рез.эмес.-улут.вал.'!L180+'13.рез.эмес.-чет өл.вал.'!L180</f>
        <v>426717.99</v>
      </c>
      <c r="M180" s="21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3.7224427324941169</v>
      </c>
      <c r="N180" s="22">
        <f>'9.рез.эмес.-улут.вал.'!N180+'13.рез.эмес.-чет өл.вал.'!N180</f>
        <v>307178.84999999998</v>
      </c>
      <c r="O180" s="21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4.97847053825482</v>
      </c>
      <c r="P180" s="22">
        <f>'9.рез.эмес.-улут.вал.'!P180+'13.рез.эмес.-чет өл.вал.'!P180</f>
        <v>499720.21</v>
      </c>
      <c r="Q180" s="21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4.8712407038730738</v>
      </c>
      <c r="R180" s="22">
        <f>'9.рез.эмес.-улут.вал.'!R180+'13.рез.эмес.-чет өл.вал.'!R180</f>
        <v>1443.8999999999999</v>
      </c>
      <c r="S180" s="21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13.66138860031856</v>
      </c>
    </row>
    <row r="181" spans="1:19" x14ac:dyDescent="0.2">
      <c r="A181" s="19" t="s">
        <v>14</v>
      </c>
      <c r="B181" s="20">
        <f>'9.рез.эмес.-улут.вал.'!B181+'13.рез.эмес.-чет өл.вал.'!B181</f>
        <v>56599720.380000003</v>
      </c>
      <c r="C181" s="21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0.20710739593409985</v>
      </c>
      <c r="D181" s="22">
        <f>'9.рез.эмес.-улут.вал.'!D181+'13.рез.эмес.-чет өл.вал.'!D181</f>
        <v>55092589.640000001</v>
      </c>
      <c r="E181" s="21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8.2049717035229119E-2</v>
      </c>
      <c r="F181" s="22">
        <f t="shared" si="24"/>
        <v>1507130.7400000002</v>
      </c>
      <c r="G181" s="21">
        <f t="shared" si="25"/>
        <v>4.7785431725717471</v>
      </c>
      <c r="H181" s="22">
        <f>'9.рез.эмес.-улут.вал.'!H181+'13.рез.эмес.-чет өл.вал.'!H181</f>
        <v>211981.32</v>
      </c>
      <c r="I181" s="21">
        <f>('9.рез.эмес.-улут.вал.'!H181*'9.рез.эмес.-улут.вал.'!I181+'13.рез.эмес.-чет өл.вал.'!H181*'13.рез.эмес.-чет өл.вал.'!I181)/('9.рез.эмес.-улут.вал.'!H181+'13.рез.эмес.-чет өл.вал.'!H181)</f>
        <v>0.45595090501370561</v>
      </c>
      <c r="J181" s="22">
        <f>'9.рез.эмес.-улут.вал.'!J181+'13.рез.эмес.-чет өл.вал.'!J181</f>
        <v>204671.61</v>
      </c>
      <c r="K181" s="21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1.5719407718539931</v>
      </c>
      <c r="L181" s="22">
        <f>'9.рез.эмес.-улут.вал.'!L181+'13.рез.эмес.-чет өл.вал.'!L181</f>
        <v>342667.98</v>
      </c>
      <c r="M181" s="21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7.5991128240228374</v>
      </c>
      <c r="N181" s="22">
        <f>'9.рез.эмес.-улут.вал.'!N181+'13.рез.эмес.-чет өл.вал.'!N181</f>
        <v>483504.86</v>
      </c>
      <c r="O181" s="21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4.5025023314140062</v>
      </c>
      <c r="P181" s="22">
        <f>'9.рез.эмес.-улут.вал.'!P181+'13.рез.эмес.-чет өл.вал.'!P181</f>
        <v>263098.91000000003</v>
      </c>
      <c r="Q181" s="21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7.5448954722009427</v>
      </c>
      <c r="R181" s="22">
        <f>'9.рез.эмес.-улут.вал.'!R181+'13.рез.эмес.-чет өл.вал.'!R181</f>
        <v>1206.06</v>
      </c>
      <c r="S181" s="21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14.507080161849304</v>
      </c>
    </row>
    <row r="182" spans="1:19" x14ac:dyDescent="0.2">
      <c r="A182" s="19" t="s">
        <v>15</v>
      </c>
      <c r="B182" s="20">
        <f>'9.рез.эмес.-улут.вал.'!B182+'13.рез.эмес.-чет өл.вал.'!B182</f>
        <v>50812352.840000011</v>
      </c>
      <c r="C182" s="21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0.22023342583322886</v>
      </c>
      <c r="D182" s="22">
        <f>'9.рез.эмес.-улут.вал.'!D182+'13.рез.эмес.-чет өл.вал.'!D182</f>
        <v>49487445.530000001</v>
      </c>
      <c r="E182" s="21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0.11960782915965551</v>
      </c>
      <c r="F182" s="22">
        <f t="shared" si="24"/>
        <v>1324907.31</v>
      </c>
      <c r="G182" s="21">
        <f t="shared" si="25"/>
        <v>3.9787633220168428</v>
      </c>
      <c r="H182" s="22">
        <f>'9.рез.эмес.-улут.вал.'!H182+'13.рез.эмес.-чет өл.вал.'!H182</f>
        <v>467041.9</v>
      </c>
      <c r="I182" s="21">
        <f>('9.рез.эмес.-улут.вал.'!H182*'9.рез.эмес.-улут.вал.'!I182+'13.рез.эмес.-чет өл.вал.'!H182*'13.рез.эмес.-чет өл.вал.'!I182)/('9.рез.эмес.-улут.вал.'!H182+'13.рез.эмес.-чет өл.вал.'!H182)</f>
        <v>6.2825616502502263E-2</v>
      </c>
      <c r="J182" s="22">
        <f>'9.рез.эмес.-улут.вал.'!J182+'13.рез.эмес.-чет өл.вал.'!J182</f>
        <v>113174.93000000001</v>
      </c>
      <c r="K182" s="21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2.1726109890238066</v>
      </c>
      <c r="L182" s="22">
        <f>'9.рез.эмес.-улут.вал.'!L182+'13.рез.эмес.-чет өл.вал.'!L182</f>
        <v>111348.68</v>
      </c>
      <c r="M182" s="21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3.5976191518390617</v>
      </c>
      <c r="N182" s="22">
        <f>'9.рез.эмес.-улут.вал.'!N182+'13.рез.эмес.-чет өл.вал.'!N182</f>
        <v>300017.95</v>
      </c>
      <c r="O182" s="21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6.9981403949330225</v>
      </c>
      <c r="P182" s="22">
        <f>'9.рез.эмес.-улут.вал.'!P182+'13.рез.эмес.-чет өл.вал.'!P182</f>
        <v>329882.5</v>
      </c>
      <c r="Q182" s="21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7.4560602984396072</v>
      </c>
      <c r="R182" s="22">
        <f>'9.рез.эмес.-улут.вал.'!R182+'13.рез.эмес.-чет өл.вал.'!R182</f>
        <v>3441.35</v>
      </c>
      <c r="S182" s="21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10.601545323782849</v>
      </c>
    </row>
    <row r="183" spans="1:19" x14ac:dyDescent="0.2">
      <c r="A183" s="19" t="s">
        <v>16</v>
      </c>
      <c r="B183" s="20">
        <f>'9.рез.эмес.-улут.вал.'!B183+'13.рез.эмес.-чет өл.вал.'!B183</f>
        <v>57986320.25</v>
      </c>
      <c r="C183" s="21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0.19632837180765902</v>
      </c>
      <c r="D183" s="22">
        <f>'9.рез.эмес.-улут.вал.'!D183+'13.рез.эмес.-чет өл.вал.'!D183</f>
        <v>56740826.120000005</v>
      </c>
      <c r="E183" s="21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0.11082570664905216</v>
      </c>
      <c r="F183" s="22">
        <f t="shared" si="24"/>
        <v>1245494.1299999999</v>
      </c>
      <c r="G183" s="21">
        <f t="shared" si="25"/>
        <v>4.0915629937171953</v>
      </c>
      <c r="H183" s="22">
        <f>'9.рез.эмес.-улут.вал.'!H183+'13.рез.эмес.-чет өл.вал.'!H183</f>
        <v>171674.69999999998</v>
      </c>
      <c r="I183" s="21">
        <f>('9.рез.эмес.-улут.вал.'!H183*'9.рез.эмес.-улут.вал.'!I183+'13.рез.эмес.-чет өл.вал.'!H183*'13.рез.эмес.-чет өл.вал.'!I183)/('9.рез.эмес.-улут.вал.'!H183+'13.рез.эмес.-чет өл.вал.'!H183)</f>
        <v>0.25448206287822311</v>
      </c>
      <c r="J183" s="22">
        <f>'9.рез.эмес.-улут.вал.'!J183+'13.рез.эмес.-чет өл.вал.'!J183</f>
        <v>383138.03</v>
      </c>
      <c r="K183" s="21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2.8137202073101428</v>
      </c>
      <c r="L183" s="22">
        <f>'9.рез.эмес.-улут.вал.'!L183+'13.рез.эмес.-чет өл.вал.'!L183</f>
        <v>110218</v>
      </c>
      <c r="M183" s="21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2.9123682365856753</v>
      </c>
      <c r="N183" s="22">
        <f>'9.рез.эмес.-улут.вал.'!N183+'13.рез.эмес.-чет өл.вал.'!N183</f>
        <v>308246.19</v>
      </c>
      <c r="O183" s="21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4.6380037806793215</v>
      </c>
      <c r="P183" s="22">
        <f>'9.рез.эмес.-улут.вал.'!P183+'13.рез.эмес.-чет өл.вал.'!P183</f>
        <v>270555.26</v>
      </c>
      <c r="Q183" s="21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8.1469628788588189</v>
      </c>
      <c r="R183" s="22">
        <f>'9.рез.эмес.-улут.вал.'!R183+'13.рез.эмес.-чет өл.вал.'!R183</f>
        <v>1661.95</v>
      </c>
      <c r="S183" s="21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11.697274526911166</v>
      </c>
    </row>
    <row r="184" spans="1:19" x14ac:dyDescent="0.2">
      <c r="A184" s="19" t="s">
        <v>17</v>
      </c>
      <c r="B184" s="20">
        <f>'9.рез.эмес.-улут.вал.'!B184+'13.рез.эмес.-чет өл.вал.'!B184</f>
        <v>49989899.770000003</v>
      </c>
      <c r="C184" s="21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0.2083666451188006</v>
      </c>
      <c r="D184" s="22">
        <f>'9.рез.эмес.-улут.вал.'!D184+'13.рез.эмес.-чет өл.вал.'!D184</f>
        <v>48865814.280000001</v>
      </c>
      <c r="E184" s="21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0.12368332076835298</v>
      </c>
      <c r="F184" s="22">
        <f t="shared" si="24"/>
        <v>1124085.49</v>
      </c>
      <c r="G184" s="21">
        <f t="shared" si="25"/>
        <v>3.8896877164565096</v>
      </c>
      <c r="H184" s="22">
        <f>'9.рез.эмес.-улут.вал.'!H184+'13.рез.эмес.-чет өл.вал.'!H184</f>
        <v>311995.64</v>
      </c>
      <c r="I184" s="21">
        <f>('9.рез.эмес.-улут.вал.'!H184*'9.рез.эмес.-улут.вал.'!I184+'13.рез.эмес.-чет өл.вал.'!H184*'13.рез.эмес.-чет өл.вал.'!I184)/('9.рез.эмес.-улут.вал.'!H184+'13.рез.эмес.-чет өл.вал.'!H184)</f>
        <v>0.49613710178770415</v>
      </c>
      <c r="J184" s="22">
        <f>'9.рез.эмес.-улут.вал.'!J184+'13.рез.эмес.-чет өл.вал.'!J184</f>
        <v>103037.01000000001</v>
      </c>
      <c r="K184" s="21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2.7096810456747491</v>
      </c>
      <c r="L184" s="22">
        <f>'9.рез.эмес.-улут.вал.'!L184+'13.рез.эмес.-чет өл.вал.'!L184</f>
        <v>199071.97999999998</v>
      </c>
      <c r="M184" s="21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2.3798208602737545</v>
      </c>
      <c r="N184" s="22">
        <f>'9.рез.эмес.-улут.вал.'!N184+'13.рез.эмес.-чет өл.вал.'!N184</f>
        <v>299060</v>
      </c>
      <c r="O184" s="21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6.5048332190864686</v>
      </c>
      <c r="P184" s="22">
        <f>'9.рез.эмес.-улут.вал.'!P184+'13.рез.эмес.-чет өл.вал.'!P184</f>
        <v>205575.79</v>
      </c>
      <c r="Q184" s="21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7.0242084298934149</v>
      </c>
      <c r="R184" s="22">
        <f>'9.рез.эмес.-улут.вал.'!R184+'13.рез.эмес.-чет өл.вал.'!R184</f>
        <v>5345.07</v>
      </c>
      <c r="S184" s="21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14.078993689511982</v>
      </c>
    </row>
    <row r="185" spans="1:19" x14ac:dyDescent="0.2">
      <c r="A185" s="19" t="s">
        <v>18</v>
      </c>
      <c r="B185" s="20">
        <f>'9.рез.эмес.-улут.вал.'!B185+'13.рез.эмес.-чет өл.вал.'!B185</f>
        <v>72565182.069999993</v>
      </c>
      <c r="C185" s="21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0.19025392287698298</v>
      </c>
      <c r="D185" s="22">
        <f>'9.рез.эмес.-улут.вал.'!D185+'13.рез.эмес.-чет өл.вал.'!D185</f>
        <v>70284587.299999997</v>
      </c>
      <c r="E185" s="21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8.425781147611576E-2</v>
      </c>
      <c r="F185" s="22">
        <f t="shared" si="24"/>
        <v>2280594.7699999996</v>
      </c>
      <c r="G185" s="21">
        <f t="shared" si="25"/>
        <v>3.456898678540778</v>
      </c>
      <c r="H185" s="22">
        <f>'9.рез.эмес.-улут.вал.'!H185+'13.рез.эмес.-чет өл.вал.'!H185</f>
        <v>433393.75</v>
      </c>
      <c r="I185" s="21">
        <f>('9.рез.эмес.-улут.вал.'!H185*'9.рез.эмес.-улут.вал.'!I185+'13.рез.эмес.-чет өл.вал.'!H185*'13.рез.эмес.-чет өл.вал.'!I185)/('9.рез.эмес.-улут.вал.'!H185+'13.рез.эмес.-чет өл.вал.'!H185)</f>
        <v>0.11274362078364075</v>
      </c>
      <c r="J185" s="22">
        <f>'9.рез.эмес.-улут.вал.'!J185+'13.рез.эмес.-чет өл.вал.'!J185</f>
        <v>560061.99</v>
      </c>
      <c r="K185" s="21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2.1163701452048205</v>
      </c>
      <c r="L185" s="22">
        <f>'9.рез.эмес.-улут.вал.'!L185+'13.рез.эмес.-чет өл.вал.'!L185</f>
        <v>266734.95</v>
      </c>
      <c r="M185" s="21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3.4419948326981507</v>
      </c>
      <c r="N185" s="22">
        <f>'9.рез.эмес.-улут.вал.'!N185+'13.рез.эмес.-чет өл.вал.'!N185</f>
        <v>418343.65</v>
      </c>
      <c r="O185" s="21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6.4397015224206298</v>
      </c>
      <c r="P185" s="22">
        <f>'9.рез.эмес.-улут.вал.'!P185+'13.рез.эмес.-чет өл.вал.'!P185</f>
        <v>597194.63</v>
      </c>
      <c r="Q185" s="21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4.9690567753430814</v>
      </c>
      <c r="R185" s="22">
        <f>'9.рез.эмес.-улут.вал.'!R185+'13.рез.эмес.-чет өл.вал.'!R185</f>
        <v>4865.8</v>
      </c>
      <c r="S185" s="21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14.390564593694721</v>
      </c>
    </row>
    <row r="186" spans="1:19" x14ac:dyDescent="0.2">
      <c r="A186" s="19" t="s">
        <v>19</v>
      </c>
      <c r="B186" s="20">
        <f>'9.рез.эмес.-улут.вал.'!B186+'13.рез.эмес.-чет өл.вал.'!B186</f>
        <v>54745915.050000004</v>
      </c>
      <c r="C186" s="21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0.27418691747303259</v>
      </c>
      <c r="D186" s="22">
        <f>'9.рез.эмес.-улут.вал.'!D186+'13.рез.эмес.-чет өл.вал.'!D186</f>
        <v>52741095.920000002</v>
      </c>
      <c r="E186" s="21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0.1284195194497581</v>
      </c>
      <c r="F186" s="22">
        <f t="shared" si="24"/>
        <v>2004819.1300000001</v>
      </c>
      <c r="G186" s="21">
        <f t="shared" si="25"/>
        <v>4.1089130561618319</v>
      </c>
      <c r="H186" s="22">
        <f>'9.рез.эмес.-улут.вал.'!H186+'13.рез.эмес.-чет өл.вал.'!H186</f>
        <v>315438.88</v>
      </c>
      <c r="I186" s="21">
        <f>('9.рез.эмес.-улут.вал.'!H186*'9.рез.эмес.-улут.вал.'!I186+'13.рез.эмес.-чет өл.вал.'!H186*'13.рез.эмес.-чет өл.вал.'!I186)/('9.рез.эмес.-улут.вал.'!H186+'13.рез.эмес.-чет өл.вал.'!H186)</f>
        <v>0.38348017910791482</v>
      </c>
      <c r="J186" s="22">
        <f>'9.рез.эмес.-улут.вал.'!J186+'13.рез.эмес.-чет өл.вал.'!J186</f>
        <v>288714.03000000003</v>
      </c>
      <c r="K186" s="21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2.7673151207788549</v>
      </c>
      <c r="L186" s="22">
        <f>'9.рез.эмес.-улут.вал.'!L186+'13.рез.эмес.-чет өл.вал.'!L186</f>
        <v>375813.5</v>
      </c>
      <c r="M186" s="21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3.8891064043734493</v>
      </c>
      <c r="N186" s="22">
        <f>'9.рез.эмес.-улут.вал.'!N186+'13.рез.эмес.-чет өл.вал.'!N186</f>
        <v>602510.48</v>
      </c>
      <c r="O186" s="21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4.6250037121345944</v>
      </c>
      <c r="P186" s="22">
        <f>'9.рез.эмес.-улут.вал.'!P186+'13.рез.эмес.-чет өл.вал.'!P186</f>
        <v>420582.77</v>
      </c>
      <c r="Q186" s="21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7.2464459062362634</v>
      </c>
      <c r="R186" s="22">
        <f>'9.рез.эмес.-улут.вал.'!R186+'13.рез.эмес.-чет өл.вал.'!R186</f>
        <v>1759.47</v>
      </c>
      <c r="S186" s="21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12.377620135609016</v>
      </c>
    </row>
    <row r="187" spans="1:19" x14ac:dyDescent="0.2">
      <c r="A187" s="19" t="s">
        <v>20</v>
      </c>
      <c r="B187" s="20">
        <f>'9.рез.эмес.-улут.вал.'!B187+'13.рез.эмес.-чет өл.вал.'!B187</f>
        <v>50444544.779999994</v>
      </c>
      <c r="C187" s="21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0.21754805667412744</v>
      </c>
      <c r="D187" s="22">
        <f>'9.рез.эмес.-улут.вал.'!D187+'13.рез.эмес.-чет өл.вал.'!D187</f>
        <v>49194389.57</v>
      </c>
      <c r="E187" s="21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0.1402579569014053</v>
      </c>
      <c r="F187" s="22">
        <f t="shared" si="24"/>
        <v>1250155.21</v>
      </c>
      <c r="G187" s="21">
        <f t="shared" si="25"/>
        <v>3.2589618329071279</v>
      </c>
      <c r="H187" s="22">
        <f>'9.рез.эмес.-улут.вал.'!H187+'13.рез.эмес.-чет өл.вал.'!H187</f>
        <v>300022.19</v>
      </c>
      <c r="I187" s="21">
        <f>('9.рез.эмес.-улут.вал.'!H187*'9.рез.эмес.-улут.вал.'!I187+'13.рез.эмес.-чет өл.вал.'!H187*'13.рез.эмес.-чет өл.вал.'!I187)/('9.рез.эмес.-улут.вал.'!H187+'13.рез.эмес.-чет өл.вал.'!H187)</f>
        <v>0.48752845914497228</v>
      </c>
      <c r="J187" s="22">
        <f>'9.рез.эмес.-улут.вал.'!J187+'13.рез.эмес.-чет өл.вал.'!J187</f>
        <v>73108.91</v>
      </c>
      <c r="K187" s="21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2.4734348221030791</v>
      </c>
      <c r="L187" s="22">
        <f>'9.рез.эмес.-улут.вал.'!L187+'13.рез.эмес.-чет өл.вал.'!L187</f>
        <v>356640.48000000004</v>
      </c>
      <c r="M187" s="21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1.4825628902249166</v>
      </c>
      <c r="N187" s="22">
        <f>'9.рез.эмес.-улут.вал.'!N187+'13.рез.эмес.-чет өл.вал.'!N187</f>
        <v>270268.53999999998</v>
      </c>
      <c r="O187" s="21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6.2687678602918258</v>
      </c>
      <c r="P187" s="22">
        <f>'9.рез.эмес.-улут.вал.'!P187+'13.рез.эмес.-чет өл.вал.'!P187</f>
        <v>249252.46</v>
      </c>
      <c r="Q187" s="21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6.0892752605129674</v>
      </c>
      <c r="R187" s="22">
        <f>'9.рез.эмес.-улут.вал.'!R187+'13.рез.эмес.-чет өл.вал.'!R187</f>
        <v>862.63</v>
      </c>
      <c r="S187" s="21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7.3601874500075271</v>
      </c>
    </row>
    <row r="188" spans="1:19" ht="13.5" thickBot="1" x14ac:dyDescent="0.25">
      <c r="A188" s="25" t="s">
        <v>21</v>
      </c>
      <c r="B188" s="26">
        <f>'9.рез.эмес.-улут.вал.'!B188+'13.рез.эмес.-чет өл.вал.'!B188</f>
        <v>76414871.269999996</v>
      </c>
      <c r="C188" s="27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0.24921466350982974</v>
      </c>
      <c r="D188" s="28">
        <f>'9.рез.эмес.-улут.вал.'!D188+'13.рез.эмес.-чет өл.вал.'!D188</f>
        <v>72207517.950000003</v>
      </c>
      <c r="E188" s="27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0.11102946245779383</v>
      </c>
      <c r="F188" s="28">
        <f t="shared" ref="F188:F199" si="26">H188+J188+L188+N188+P188+R188</f>
        <v>4207353.32</v>
      </c>
      <c r="G188" s="27">
        <f t="shared" ref="G188:G199" si="27">(H188*I188+J188*K188+L188*M188+N188*O188+P188*Q188+R188*S188)/(H188+J188+L188+N188+P188+R188)</f>
        <v>2.6207793091405978</v>
      </c>
      <c r="H188" s="28">
        <f>'9.рез.эмес.-улут.вал.'!H188+'13.рез.эмес.-чет өл.вал.'!H188</f>
        <v>1259200.1599999999</v>
      </c>
      <c r="I188" s="27">
        <f>('9.рез.эмес.-улут.вал.'!H188*'9.рез.эмес.-улут.вал.'!I188+'13.рез.эмес.-чет өл.вал.'!H188*'13.рез.эмес.-чет өл.вал.'!I188)/('9.рез.эмес.-улут.вал.'!H188+'13.рез.эмес.-чет өл.вал.'!H188)</f>
        <v>0.21756437356234148</v>
      </c>
      <c r="J188" s="28">
        <f>'9.рез.эмес.-улут.вал.'!J188+'13.рез.эмес.-чет өл.вал.'!J188</f>
        <v>1330867.81</v>
      </c>
      <c r="K188" s="27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2.9881193261410366</v>
      </c>
      <c r="L188" s="28">
        <f>'9.рез.эмес.-улут.вал.'!L188+'13.рез.эмес.-чет өл.вал.'!L188</f>
        <v>655990.19999999995</v>
      </c>
      <c r="M188" s="27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1.8310714879582068</v>
      </c>
      <c r="N188" s="28">
        <f>'9.рез.эмес.-улут.вал.'!N188+'13.рез.эмес.-чет өл.вал.'!N188</f>
        <v>738013.59000000008</v>
      </c>
      <c r="O188" s="27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5.3228165597871993</v>
      </c>
      <c r="P188" s="28">
        <f>'9.рез.эмес.-улут.вал.'!P188+'13.рез.эмес.-чет өл.вал.'!P188</f>
        <v>221238.32</v>
      </c>
      <c r="Q188" s="27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7.3220816768993773</v>
      </c>
      <c r="R188" s="28">
        <f>'9.рез.эмес.-улут.вал.'!R188+'13.рез.эмес.-чет өл.вал.'!R188</f>
        <v>2043.24</v>
      </c>
      <c r="S188" s="27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12.918037430747265</v>
      </c>
    </row>
    <row r="189" spans="1:19" x14ac:dyDescent="0.2">
      <c r="A189" s="32" t="s">
        <v>77</v>
      </c>
      <c r="B189" s="20">
        <f>'9.рез.эмес.-улут.вал.'!B189+'13.рез.эмес.-чет өл.вал.'!B189</f>
        <v>58930732.359999999</v>
      </c>
      <c r="C189" s="21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0.18418928248153882</v>
      </c>
      <c r="D189" s="22">
        <f>'9.рез.эмес.-улут.вал.'!D189+'13.рез.эмес.-чет өл.вал.'!D189</f>
        <v>56348453.57</v>
      </c>
      <c r="E189" s="21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0.10639276331252831</v>
      </c>
      <c r="F189" s="22">
        <f t="shared" si="26"/>
        <v>2582278.79</v>
      </c>
      <c r="G189" s="21">
        <f t="shared" si="27"/>
        <v>1.8818036397224172</v>
      </c>
      <c r="H189" s="22">
        <f>'9.рез.эмес.-улут.вал.'!H189+'13.рез.эмес.-чет өл.вал.'!H189</f>
        <v>937343.41</v>
      </c>
      <c r="I189" s="21">
        <f>('9.рез.эмес.-улут.вал.'!H189*'9.рез.эмес.-улут.вал.'!I189+'13.рез.эмес.-чет өл.вал.'!H189*'13.рез.эмес.-чет өл.вал.'!I189)/('9.рез.эмес.-улут.вал.'!H189+'13.рез.эмес.-чет өл.вал.'!H189)</f>
        <v>6.654722435185198E-2</v>
      </c>
      <c r="J189" s="22">
        <f>'9.рез.эмес.-улут.вал.'!J189+'13.рез.эмес.-чет өл.вал.'!J189</f>
        <v>290404.07</v>
      </c>
      <c r="K189" s="21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2.6706459585776425</v>
      </c>
      <c r="L189" s="22">
        <f>'9.рез.эмес.-улут.вал.'!L189+'13.рез.эмес.-чет өл.вал.'!L189</f>
        <v>257736</v>
      </c>
      <c r="M189" s="21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2.4427876866250733</v>
      </c>
      <c r="N189" s="22">
        <f>'9.рез.эмес.-улут.вал.'!N189+'13.рез.эмес.-чет өл.вал.'!N189</f>
        <v>918175.94</v>
      </c>
      <c r="O189" s="21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2.5321846455702137</v>
      </c>
      <c r="P189" s="22">
        <f>'9.рез.эмес.-улут.вал.'!P189+'13.рез.эмес.-чет өл.вал.'!P189</f>
        <v>153494.13</v>
      </c>
      <c r="Q189" s="21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6.1590805948084322</v>
      </c>
      <c r="R189" s="22">
        <f>'9.рез.эмес.-улут.вал.'!R189+'13.рез.эмес.-чет өл.вал.'!R189</f>
        <v>25125.239999999998</v>
      </c>
      <c r="S189" s="21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4.8329689905449653</v>
      </c>
    </row>
    <row r="190" spans="1:19" x14ac:dyDescent="0.2">
      <c r="A190" s="19" t="s">
        <v>11</v>
      </c>
      <c r="B190" s="20">
        <f>'9.рез.эмес.-улут.вал.'!B190+'13.рез.эмес.-чет өл.вал.'!B190</f>
        <v>52186306.349999994</v>
      </c>
      <c r="C190" s="21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0.22955894341811356</v>
      </c>
      <c r="D190" s="22">
        <f>'9.рез.эмес.-улут.вал.'!D190+'13.рез.эмес.-чет өл.вал.'!D190</f>
        <v>50564259.599999994</v>
      </c>
      <c r="E190" s="21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0.12886639334277925</v>
      </c>
      <c r="F190" s="22">
        <f t="shared" si="26"/>
        <v>1622046.75</v>
      </c>
      <c r="G190" s="21">
        <f t="shared" si="27"/>
        <v>3.3684599903794319</v>
      </c>
      <c r="H190" s="22">
        <f>'9.рез.эмес.-улут.вал.'!H190+'13.рез.эмес.-чет өл.вал.'!H190</f>
        <v>470829.97</v>
      </c>
      <c r="I190" s="21">
        <f>('9.рез.эмес.-улут.вал.'!H190*'9.рез.эмес.-улут.вал.'!I190+'13.рез.эмес.-чет өл.вал.'!H190*'13.рез.эмес.-чет өл.вал.'!I190)/('9.рез.эмес.-улут.вал.'!H190+'13.рез.эмес.-чет өл.вал.'!H190)</f>
        <v>0.13321774461383554</v>
      </c>
      <c r="J190" s="22">
        <f>'9.рез.эмес.-улут.вал.'!J190+'13.рез.эмес.-чет өл.вал.'!J190</f>
        <v>227674.07</v>
      </c>
      <c r="K190" s="21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1.5676883041621776</v>
      </c>
      <c r="L190" s="22">
        <f>'9.рез.эмес.-улут.вал.'!L190+'13.рез.эмес.-чет өл.вал.'!L190</f>
        <v>378333.86</v>
      </c>
      <c r="M190" s="21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2.5359956050457648</v>
      </c>
      <c r="N190" s="22">
        <f>'9.рез.эмес.-улут.вал.'!N190+'13.рез.эмес.-чет өл.вал.'!N190</f>
        <v>298031.25</v>
      </c>
      <c r="O190" s="21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5.4733806152878115</v>
      </c>
      <c r="P190" s="22">
        <f>'9.рез.эмес.-улут.вал.'!P190+'13.рез.эмес.-чет өл.вал.'!P190</f>
        <v>246703.10000000003</v>
      </c>
      <c r="Q190" s="21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9.9258664495905933</v>
      </c>
      <c r="R190" s="22">
        <f>'9.рез.эмес.-улут.вал.'!R190+'13.рез.эмес.-чет өл.вал.'!R190</f>
        <v>474.5</v>
      </c>
      <c r="S190" s="21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9.9498429926237897</v>
      </c>
    </row>
    <row r="191" spans="1:19" x14ac:dyDescent="0.2">
      <c r="A191" s="19" t="s">
        <v>12</v>
      </c>
      <c r="B191" s="20">
        <f>'9.рез.эмес.-улут.вал.'!B191+'13.рез.эмес.-чет өл.вал.'!B191</f>
        <v>59711992.090000004</v>
      </c>
      <c r="C191" s="21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0.2097658829037401</v>
      </c>
      <c r="D191" s="22">
        <f>'9.рез.эмес.-улут.вал.'!D191+'13.рез.эмес.-чет өл.вал.'!D191</f>
        <v>56747176.760000005</v>
      </c>
      <c r="E191" s="21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0.13425284142364791</v>
      </c>
      <c r="F191" s="22">
        <f t="shared" si="26"/>
        <v>2964815.3299999996</v>
      </c>
      <c r="G191" s="21">
        <f t="shared" si="27"/>
        <v>1.6551010675933056</v>
      </c>
      <c r="H191" s="22">
        <f>'9.рез.эмес.-улут.вал.'!H191+'13.рез.эмес.-чет өл.вал.'!H191</f>
        <v>2014906.19</v>
      </c>
      <c r="I191" s="21">
        <f>('9.рез.эмес.-улут.вал.'!H191*'9.рез.эмес.-улут.вал.'!I191+'13.рез.эмес.-чет өл.вал.'!H191*'13.рез.эмес.-чет өл.вал.'!I191)/('9.рез.эмес.-улут.вал.'!H191+'13.рез.эмес.-чет өл.вал.'!H191)</f>
        <v>5.4008694270774017E-2</v>
      </c>
      <c r="J191" s="22">
        <f>'9.рез.эмес.-улут.вал.'!J191+'13.рез.эмес.-чет өл.вал.'!J191</f>
        <v>158386.62</v>
      </c>
      <c r="K191" s="21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3.346785342726549</v>
      </c>
      <c r="L191" s="22">
        <f>'9.рез.эмес.-улут.вал.'!L191+'13.рез.эмес.-чет өл.вал.'!L191</f>
        <v>222838.52000000002</v>
      </c>
      <c r="M191" s="21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3.5739444410239289</v>
      </c>
      <c r="N191" s="22">
        <f>'9.рез.эмес.-улут.вал.'!N191+'13.рез.эмес.-чет өл.вал.'!N191</f>
        <v>346113.44</v>
      </c>
      <c r="O191" s="21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5.8138768202702513</v>
      </c>
      <c r="P191" s="22">
        <f>'9.рез.эмес.-улут.вал.'!P191+'13.рез.эмес.-чет өл.вал.'!P191</f>
        <v>222023.05</v>
      </c>
      <c r="Q191" s="21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6.5663952535558794</v>
      </c>
      <c r="R191" s="22">
        <f>'9.рез.эмес.-улут.вал.'!R191+'13.рез.эмес.-чет өл.вал.'!R191</f>
        <v>547.51</v>
      </c>
      <c r="S191" s="21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2.9151060254607231</v>
      </c>
    </row>
    <row r="192" spans="1:19" hidden="1" x14ac:dyDescent="0.2">
      <c r="A192" s="19" t="s">
        <v>13</v>
      </c>
      <c r="B192" s="20">
        <f>'9.рез.эмес.-улут.вал.'!B192+'13.рез.эмес.-чет өл.вал.'!B192</f>
        <v>0</v>
      </c>
      <c r="C192" s="21" t="e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#DIV/0!</v>
      </c>
      <c r="D192" s="22">
        <f>'9.рез.эмес.-улут.вал.'!D192+'13.рез.эмес.-чет өл.вал.'!D192</f>
        <v>0</v>
      </c>
      <c r="E192" s="21" t="e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#DIV/0!</v>
      </c>
      <c r="F192" s="22">
        <f t="shared" si="26"/>
        <v>0</v>
      </c>
      <c r="G192" s="21" t="e">
        <f t="shared" si="27"/>
        <v>#DIV/0!</v>
      </c>
      <c r="H192" s="22">
        <f>'9.рез.эмес.-улут.вал.'!H192+'13.рез.эмес.-чет өл.вал.'!H192</f>
        <v>0</v>
      </c>
      <c r="I192" s="21" t="e">
        <f>('9.рез.эмес.-улут.вал.'!H192*'9.рез.эмес.-улут.вал.'!I192+'13.рез.эмес.-чет өл.вал.'!H192*'13.рез.эмес.-чет өл.вал.'!I192)/('9.рез.эмес.-улут.вал.'!H192+'13.рез.эмес.-чет өл.вал.'!H192)</f>
        <v>#DIV/0!</v>
      </c>
      <c r="J192" s="22">
        <f>'9.рез.эмес.-улут.вал.'!J192+'13.рез.эмес.-чет өл.вал.'!J192</f>
        <v>0</v>
      </c>
      <c r="K192" s="21" t="e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#DIV/0!</v>
      </c>
      <c r="L192" s="22">
        <f>'9.рез.эмес.-улут.вал.'!L192+'13.рез.эмес.-чет өл.вал.'!L192</f>
        <v>0</v>
      </c>
      <c r="M192" s="21" t="e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#DIV/0!</v>
      </c>
      <c r="N192" s="22">
        <f>'9.рез.эмес.-улут.вал.'!N192+'13.рез.эмес.-чет өл.вал.'!N192</f>
        <v>0</v>
      </c>
      <c r="O192" s="21" t="e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#DIV/0!</v>
      </c>
      <c r="P192" s="22">
        <f>'9.рез.эмес.-улут.вал.'!P192+'13.рез.эмес.-чет өл.вал.'!P192</f>
        <v>0</v>
      </c>
      <c r="Q192" s="21" t="e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#DIV/0!</v>
      </c>
      <c r="R192" s="22">
        <f>'9.рез.эмес.-улут.вал.'!R192+'13.рез.эмес.-чет өл.вал.'!R192</f>
        <v>0</v>
      </c>
      <c r="S192" s="21" t="e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#DIV/0!</v>
      </c>
    </row>
    <row r="193" spans="1:19" hidden="1" x14ac:dyDescent="0.2">
      <c r="A193" s="19" t="s">
        <v>14</v>
      </c>
      <c r="B193" s="20">
        <f>'9.рез.эмес.-улут.вал.'!B193+'13.рез.эмес.-чет өл.вал.'!B193</f>
        <v>0</v>
      </c>
      <c r="C193" s="21" t="e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#DIV/0!</v>
      </c>
      <c r="D193" s="22">
        <f>'9.рез.эмес.-улут.вал.'!D193+'13.рез.эмес.-чет өл.вал.'!D193</f>
        <v>0</v>
      </c>
      <c r="E193" s="21" t="e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#DIV/0!</v>
      </c>
      <c r="F193" s="22">
        <f t="shared" si="26"/>
        <v>0</v>
      </c>
      <c r="G193" s="21" t="e">
        <f t="shared" si="27"/>
        <v>#DIV/0!</v>
      </c>
      <c r="H193" s="22">
        <f>'9.рез.эмес.-улут.вал.'!H193+'13.рез.эмес.-чет өл.вал.'!H193</f>
        <v>0</v>
      </c>
      <c r="I193" s="21" t="e">
        <f>('9.рез.эмес.-улут.вал.'!H193*'9.рез.эмес.-улут.вал.'!I193+'13.рез.эмес.-чет өл.вал.'!H193*'13.рез.эмес.-чет өл.вал.'!I193)/('9.рез.эмес.-улут.вал.'!H193+'13.рез.эмес.-чет өл.вал.'!H193)</f>
        <v>#DIV/0!</v>
      </c>
      <c r="J193" s="22">
        <f>'9.рез.эмес.-улут.вал.'!J193+'13.рез.эмес.-чет өл.вал.'!J193</f>
        <v>0</v>
      </c>
      <c r="K193" s="21" t="e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#DIV/0!</v>
      </c>
      <c r="L193" s="22">
        <f>'9.рез.эмес.-улут.вал.'!L193+'13.рез.эмес.-чет өл.вал.'!L193</f>
        <v>0</v>
      </c>
      <c r="M193" s="21" t="e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#DIV/0!</v>
      </c>
      <c r="N193" s="22">
        <f>'9.рез.эмес.-улут.вал.'!N193+'13.рез.эмес.-чет өл.вал.'!N193</f>
        <v>0</v>
      </c>
      <c r="O193" s="21" t="e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#DIV/0!</v>
      </c>
      <c r="P193" s="22">
        <f>'9.рез.эмес.-улут.вал.'!P193+'13.рез.эмес.-чет өл.вал.'!P193</f>
        <v>0</v>
      </c>
      <c r="Q193" s="21" t="e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#DIV/0!</v>
      </c>
      <c r="R193" s="22">
        <f>'9.рез.эмес.-улут.вал.'!R193+'13.рез.эмес.-чет өл.вал.'!R193</f>
        <v>0</v>
      </c>
      <c r="S193" s="21" t="e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#DIV/0!</v>
      </c>
    </row>
    <row r="194" spans="1:19" hidden="1" x14ac:dyDescent="0.2">
      <c r="A194" s="19" t="s">
        <v>15</v>
      </c>
      <c r="B194" s="20">
        <f>'9.рез.эмес.-улут.вал.'!B194+'13.рез.эмес.-чет өл.вал.'!B194</f>
        <v>0</v>
      </c>
      <c r="C194" s="21" t="e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#DIV/0!</v>
      </c>
      <c r="D194" s="22">
        <f>'9.рез.эмес.-улут.вал.'!D194+'13.рез.эмес.-чет өл.вал.'!D194</f>
        <v>0</v>
      </c>
      <c r="E194" s="21" t="e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#DIV/0!</v>
      </c>
      <c r="F194" s="22">
        <f t="shared" si="26"/>
        <v>0</v>
      </c>
      <c r="G194" s="21" t="e">
        <f t="shared" si="27"/>
        <v>#DIV/0!</v>
      </c>
      <c r="H194" s="22">
        <f>'9.рез.эмес.-улут.вал.'!H194+'13.рез.эмес.-чет өл.вал.'!H194</f>
        <v>0</v>
      </c>
      <c r="I194" s="21" t="e">
        <f>('9.рез.эмес.-улут.вал.'!H194*'9.рез.эмес.-улут.вал.'!I194+'13.рез.эмес.-чет өл.вал.'!H194*'13.рез.эмес.-чет өл.вал.'!I194)/('9.рез.эмес.-улут.вал.'!H194+'13.рез.эмес.-чет өл.вал.'!H194)</f>
        <v>#DIV/0!</v>
      </c>
      <c r="J194" s="22">
        <f>'9.рез.эмес.-улут.вал.'!J194+'13.рез.эмес.-чет өл.вал.'!J194</f>
        <v>0</v>
      </c>
      <c r="K194" s="21" t="e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#DIV/0!</v>
      </c>
      <c r="L194" s="22">
        <f>'9.рез.эмес.-улут.вал.'!L194+'13.рез.эмес.-чет өл.вал.'!L194</f>
        <v>0</v>
      </c>
      <c r="M194" s="21" t="e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#DIV/0!</v>
      </c>
      <c r="N194" s="22">
        <f>'9.рез.эмес.-улут.вал.'!N194+'13.рез.эмес.-чет өл.вал.'!N194</f>
        <v>0</v>
      </c>
      <c r="O194" s="21" t="e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#DIV/0!</v>
      </c>
      <c r="P194" s="22">
        <f>'9.рез.эмес.-улут.вал.'!P194+'13.рез.эмес.-чет өл.вал.'!P194</f>
        <v>0</v>
      </c>
      <c r="Q194" s="21" t="e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#DIV/0!</v>
      </c>
      <c r="R194" s="22">
        <f>'9.рез.эмес.-улут.вал.'!R194+'13.рез.эмес.-чет өл.вал.'!R194</f>
        <v>0</v>
      </c>
      <c r="S194" s="21" t="e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#DIV/0!</v>
      </c>
    </row>
    <row r="195" spans="1:19" hidden="1" x14ac:dyDescent="0.2">
      <c r="A195" s="19" t="s">
        <v>16</v>
      </c>
      <c r="B195" s="20">
        <f>'9.рез.эмес.-улут.вал.'!B195+'13.рез.эмес.-чет өл.вал.'!B195</f>
        <v>0</v>
      </c>
      <c r="C195" s="21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22">
        <f>'9.рез.эмес.-улут.вал.'!D195+'13.рез.эмес.-чет өл.вал.'!D195</f>
        <v>0</v>
      </c>
      <c r="E195" s="21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22">
        <f t="shared" si="26"/>
        <v>0</v>
      </c>
      <c r="G195" s="21" t="e">
        <f t="shared" si="27"/>
        <v>#DIV/0!</v>
      </c>
      <c r="H195" s="22">
        <f>'9.рез.эмес.-улут.вал.'!H195+'13.рез.эмес.-чет өл.вал.'!H195</f>
        <v>0</v>
      </c>
      <c r="I195" s="21" t="e">
        <f>('9.рез.эмес.-улут.вал.'!H195*'9.рез.эмес.-улут.вал.'!I195+'13.рез.эмес.-чет өл.вал.'!H195*'13.рез.эмес.-чет өл.вал.'!I195)/('9.рез.эмес.-улут.вал.'!H195+'13.рез.эмес.-чет өл.вал.'!H195)</f>
        <v>#DIV/0!</v>
      </c>
      <c r="J195" s="22">
        <f>'9.рез.эмес.-улут.вал.'!J195+'13.рез.эмес.-чет өл.вал.'!J195</f>
        <v>0</v>
      </c>
      <c r="K195" s="21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22">
        <f>'9.рез.эмес.-улут.вал.'!L195+'13.рез.эмес.-чет өл.вал.'!L195</f>
        <v>0</v>
      </c>
      <c r="M195" s="21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22">
        <f>'9.рез.эмес.-улут.вал.'!N195+'13.рез.эмес.-чет өл.вал.'!N195</f>
        <v>0</v>
      </c>
      <c r="O195" s="21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22">
        <f>'9.рез.эмес.-улут.вал.'!P195+'13.рез.эмес.-чет өл.вал.'!P195</f>
        <v>0</v>
      </c>
      <c r="Q195" s="21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22">
        <f>'9.рез.эмес.-улут.вал.'!R195+'13.рез.эмес.-чет өл.вал.'!R195</f>
        <v>0</v>
      </c>
      <c r="S195" s="21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</row>
    <row r="196" spans="1:19" hidden="1" x14ac:dyDescent="0.2">
      <c r="A196" s="19" t="s">
        <v>17</v>
      </c>
      <c r="B196" s="20">
        <f>'9.рез.эмес.-улут.вал.'!B196+'13.рез.эмес.-чет өл.вал.'!B196</f>
        <v>0</v>
      </c>
      <c r="C196" s="21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22">
        <f>'9.рез.эмес.-улут.вал.'!D196+'13.рез.эмес.-чет өл.вал.'!D196</f>
        <v>0</v>
      </c>
      <c r="E196" s="21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22">
        <f t="shared" si="26"/>
        <v>0</v>
      </c>
      <c r="G196" s="21" t="e">
        <f t="shared" si="27"/>
        <v>#DIV/0!</v>
      </c>
      <c r="H196" s="22">
        <f>'9.рез.эмес.-улут.вал.'!H196+'13.рез.эмес.-чет өл.вал.'!H196</f>
        <v>0</v>
      </c>
      <c r="I196" s="21" t="e">
        <f>('9.рез.эмес.-улут.вал.'!H196*'9.рез.эмес.-улут.вал.'!I196+'13.рез.эмес.-чет өл.вал.'!H196*'13.рез.эмес.-чет өл.вал.'!I196)/('9.рез.эмес.-улут.вал.'!H196+'13.рез.эмес.-чет өл.вал.'!H196)</f>
        <v>#DIV/0!</v>
      </c>
      <c r="J196" s="22">
        <f>'9.рез.эмес.-улут.вал.'!J196+'13.рез.эмес.-чет өл.вал.'!J196</f>
        <v>0</v>
      </c>
      <c r="K196" s="21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22">
        <f>'9.рез.эмес.-улут.вал.'!L196+'13.рез.эмес.-чет өл.вал.'!L196</f>
        <v>0</v>
      </c>
      <c r="M196" s="21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22">
        <f>'9.рез.эмес.-улут.вал.'!N196+'13.рез.эмес.-чет өл.вал.'!N196</f>
        <v>0</v>
      </c>
      <c r="O196" s="21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22">
        <f>'9.рез.эмес.-улут.вал.'!P196+'13.рез.эмес.-чет өл.вал.'!P196</f>
        <v>0</v>
      </c>
      <c r="Q196" s="21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22">
        <f>'9.рез.эмес.-улут.вал.'!R196+'13.рез.эмес.-чет өл.вал.'!R196</f>
        <v>0</v>
      </c>
      <c r="S196" s="21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</row>
    <row r="197" spans="1:19" hidden="1" x14ac:dyDescent="0.2">
      <c r="A197" s="19" t="s">
        <v>18</v>
      </c>
      <c r="B197" s="20">
        <f>'9.рез.эмес.-улут.вал.'!B197+'13.рез.эмес.-чет өл.вал.'!B197</f>
        <v>0</v>
      </c>
      <c r="C197" s="21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22">
        <f>'9.рез.эмес.-улут.вал.'!D197+'13.рез.эмес.-чет өл.вал.'!D197</f>
        <v>0</v>
      </c>
      <c r="E197" s="21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22">
        <f t="shared" si="26"/>
        <v>0</v>
      </c>
      <c r="G197" s="21" t="e">
        <f t="shared" si="27"/>
        <v>#DIV/0!</v>
      </c>
      <c r="H197" s="22">
        <f>'9.рез.эмес.-улут.вал.'!H197+'13.рез.эмес.-чет өл.вал.'!H197</f>
        <v>0</v>
      </c>
      <c r="I197" s="21" t="e">
        <f>('9.рез.эмес.-улут.вал.'!H197*'9.рез.эмес.-улут.вал.'!I197+'13.рез.эмес.-чет өл.вал.'!H197*'13.рез.эмес.-чет өл.вал.'!I197)/('9.рез.эмес.-улут.вал.'!H197+'13.рез.эмес.-чет өл.вал.'!H197)</f>
        <v>#DIV/0!</v>
      </c>
      <c r="J197" s="22">
        <f>'9.рез.эмес.-улут.вал.'!J197+'13.рез.эмес.-чет өл.вал.'!J197</f>
        <v>0</v>
      </c>
      <c r="K197" s="21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22">
        <f>'9.рез.эмес.-улут.вал.'!L197+'13.рез.эмес.-чет өл.вал.'!L197</f>
        <v>0</v>
      </c>
      <c r="M197" s="21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22">
        <f>'9.рез.эмес.-улут.вал.'!N197+'13.рез.эмес.-чет өл.вал.'!N197</f>
        <v>0</v>
      </c>
      <c r="O197" s="21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22">
        <f>'9.рез.эмес.-улут.вал.'!P197+'13.рез.эмес.-чет өл.вал.'!P197</f>
        <v>0</v>
      </c>
      <c r="Q197" s="21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22">
        <f>'9.рез.эмес.-улут.вал.'!R197+'13.рез.эмес.-чет өл.вал.'!R197</f>
        <v>0</v>
      </c>
      <c r="S197" s="21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</row>
    <row r="198" spans="1:19" hidden="1" x14ac:dyDescent="0.2">
      <c r="A198" s="19" t="s">
        <v>19</v>
      </c>
      <c r="B198" s="20">
        <f>'9.рез.эмес.-улут.вал.'!B198+'13.рез.эмес.-чет өл.вал.'!B198</f>
        <v>0</v>
      </c>
      <c r="C198" s="21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22">
        <f>'9.рез.эмес.-улут.вал.'!D198+'13.рез.эмес.-чет өл.вал.'!D198</f>
        <v>0</v>
      </c>
      <c r="E198" s="21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22">
        <f t="shared" si="26"/>
        <v>0</v>
      </c>
      <c r="G198" s="21" t="e">
        <f t="shared" si="27"/>
        <v>#DIV/0!</v>
      </c>
      <c r="H198" s="22">
        <f>'9.рез.эмес.-улут.вал.'!H198+'13.рез.эмес.-чет өл.вал.'!H198</f>
        <v>0</v>
      </c>
      <c r="I198" s="21" t="e">
        <f>('9.рез.эмес.-улут.вал.'!H198*'9.рез.эмес.-улут.вал.'!I198+'13.рез.эмес.-чет өл.вал.'!H198*'13.рез.эмес.-чет өл.вал.'!I198)/('9.рез.эмес.-улут.вал.'!H198+'13.рез.эмес.-чет өл.вал.'!H198)</f>
        <v>#DIV/0!</v>
      </c>
      <c r="J198" s="22">
        <f>'9.рез.эмес.-улут.вал.'!J198+'13.рез.эмес.-чет өл.вал.'!J198</f>
        <v>0</v>
      </c>
      <c r="K198" s="21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22">
        <f>'9.рез.эмес.-улут.вал.'!L198+'13.рез.эмес.-чет өл.вал.'!L198</f>
        <v>0</v>
      </c>
      <c r="M198" s="21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22">
        <f>'9.рез.эмес.-улут.вал.'!N198+'13.рез.эмес.-чет өл.вал.'!N198</f>
        <v>0</v>
      </c>
      <c r="O198" s="21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22">
        <f>'9.рез.эмес.-улут.вал.'!P198+'13.рез.эмес.-чет өл.вал.'!P198</f>
        <v>0</v>
      </c>
      <c r="Q198" s="21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22">
        <f>'9.рез.эмес.-улут.вал.'!R198+'13.рез.эмес.-чет өл.вал.'!R198</f>
        <v>0</v>
      </c>
      <c r="S198" s="21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</row>
    <row r="199" spans="1:19" hidden="1" x14ac:dyDescent="0.2">
      <c r="A199" s="19" t="s">
        <v>20</v>
      </c>
      <c r="B199" s="20">
        <f>'9.рез.эмес.-улут.вал.'!B199+'13.рез.эмес.-чет өл.вал.'!B199</f>
        <v>0</v>
      </c>
      <c r="C199" s="21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22">
        <f>'9.рез.эмес.-улут.вал.'!D199+'13.рез.эмес.-чет өл.вал.'!D199</f>
        <v>0</v>
      </c>
      <c r="E199" s="21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22">
        <f t="shared" si="26"/>
        <v>0</v>
      </c>
      <c r="G199" s="21" t="e">
        <f t="shared" si="27"/>
        <v>#DIV/0!</v>
      </c>
      <c r="H199" s="22">
        <f>'9.рез.эмес.-улут.вал.'!H199+'13.рез.эмес.-чет өл.вал.'!H199</f>
        <v>0</v>
      </c>
      <c r="I199" s="21" t="e">
        <f>('9.рез.эмес.-улут.вал.'!H199*'9.рез.эмес.-улут.вал.'!I199+'13.рез.эмес.-чет өл.вал.'!H199*'13.рез.эмес.-чет өл.вал.'!I199)/('9.рез.эмес.-улут.вал.'!H199+'13.рез.эмес.-чет өл.вал.'!H199)</f>
        <v>#DIV/0!</v>
      </c>
      <c r="J199" s="22">
        <f>'9.рез.эмес.-улут.вал.'!J199+'13.рез.эмес.-чет өл.вал.'!J199</f>
        <v>0</v>
      </c>
      <c r="K199" s="21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22">
        <f>'9.рез.эмес.-улут.вал.'!L199+'13.рез.эмес.-чет өл.вал.'!L199</f>
        <v>0</v>
      </c>
      <c r="M199" s="21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22">
        <f>'9.рез.эмес.-улут.вал.'!N199+'13.рез.эмес.-чет өл.вал.'!N199</f>
        <v>0</v>
      </c>
      <c r="O199" s="21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22">
        <f>'9.рез.эмес.-улут.вал.'!P199+'13.рез.эмес.-чет өл.вал.'!P199</f>
        <v>0</v>
      </c>
      <c r="Q199" s="21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22">
        <f>'9.рез.эмес.-улут.вал.'!R199+'13.рез.эмес.-чет өл.вал.'!R199</f>
        <v>0</v>
      </c>
      <c r="S199" s="21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</row>
    <row r="200" spans="1:19" ht="13.5" hidden="1" thickBot="1" x14ac:dyDescent="0.25">
      <c r="A200" s="25" t="s">
        <v>21</v>
      </c>
      <c r="B200" s="26">
        <f>'9.рез.эмес.-улут.вал.'!B200+'13.рез.эмес.-чет өл.вал.'!B200</f>
        <v>0</v>
      </c>
      <c r="C200" s="27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28">
        <f>'9.рез.эмес.-улут.вал.'!D200+'13.рез.эмес.-чет өл.вал.'!D200</f>
        <v>0</v>
      </c>
      <c r="E200" s="27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28">
        <f t="shared" ref="F200" si="28">H200+J200+L200+N200+P200+R200</f>
        <v>0</v>
      </c>
      <c r="G200" s="27" t="e">
        <f t="shared" ref="G200" si="29">(H200*I200+J200*K200+L200*M200+N200*O200+P200*Q200+R200*S200)/(H200+J200+L200+N200+P200+R200)</f>
        <v>#DIV/0!</v>
      </c>
      <c r="H200" s="28">
        <f>'9.рез.эмес.-улут.вал.'!H200+'13.рез.эмес.-чет өл.вал.'!H200</f>
        <v>0</v>
      </c>
      <c r="I200" s="27" t="e">
        <f>('9.рез.эмес.-улут.вал.'!H200*'9.рез.эмес.-улут.вал.'!I200+'13.рез.эмес.-чет өл.вал.'!H200*'13.рез.эмес.-чет өл.вал.'!I200)/('9.рез.эмес.-улут.вал.'!H200+'13.рез.эмес.-чет өл.вал.'!H200)</f>
        <v>#DIV/0!</v>
      </c>
      <c r="J200" s="28">
        <f>'9.рез.эмес.-улут.вал.'!J200+'13.рез.эмес.-чет өл.вал.'!J200</f>
        <v>0</v>
      </c>
      <c r="K200" s="27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28">
        <f>'9.рез.эмес.-улут.вал.'!L200+'13.рез.эмес.-чет өл.вал.'!L200</f>
        <v>0</v>
      </c>
      <c r="M200" s="27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28">
        <f>'9.рез.эмес.-улут.вал.'!N200+'13.рез.эмес.-чет өл.вал.'!N200</f>
        <v>0</v>
      </c>
      <c r="O200" s="27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28">
        <f>'9.рез.эмес.-улут.вал.'!P200+'13.рез.эмес.-чет өл.вал.'!P200</f>
        <v>0</v>
      </c>
      <c r="Q200" s="27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28">
        <f>'9.рез.эмес.-улут.вал.'!R200+'13.рез.эмес.-чет өл.вал.'!R200</f>
        <v>0</v>
      </c>
      <c r="S200" s="27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x14ac:dyDescent="0.2">
      <c r="A334" s="19" t="s">
        <v>11</v>
      </c>
      <c r="B334" s="20">
        <f>'7.жеке-улут.вал.'!B334+'8.юрид-улут.вал.'!B334+'9.рез.эмес.-улут.вал.'!B166</f>
        <v>113522478.57000001</v>
      </c>
      <c r="C334" s="21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1.2107251184728955</v>
      </c>
      <c r="D334" s="22">
        <f>'7.жеке-улут.вал.'!D334+'8.юрид-улут.вал.'!D334+'9.рез.эмес.-улут.вал.'!D166</f>
        <v>106457070.95</v>
      </c>
      <c r="E334" s="21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0.57914777530519679</v>
      </c>
      <c r="F334" s="22">
        <f t="shared" si="18"/>
        <v>7065407.6199999992</v>
      </c>
      <c r="G334" s="21">
        <f t="shared" si="19"/>
        <v>10.726931068387534</v>
      </c>
      <c r="H334" s="22">
        <f>'7.жеке-улут.вал.'!H334+'8.юрид-улут.вал.'!H334+'9.рез.эмес.-улут.вал.'!H166</f>
        <v>318890.34000000003</v>
      </c>
      <c r="I334" s="21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2">
        <f>'7.жеке-улут.вал.'!J334+'8.юрид-улут.вал.'!J334+'9.рез.эмес.-улут.вал.'!J166</f>
        <v>451680.31000000006</v>
      </c>
      <c r="K334" s="21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2">
        <f>'7.жеке-улут.вал.'!L334+'8.юрид-улут.вал.'!L334+'9.рез.эмес.-улут.вал.'!L166</f>
        <v>573559.64999999991</v>
      </c>
      <c r="M334" s="21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2">
        <f>'7.жеке-улут.вал.'!N334+'8.юрид-улут.вал.'!N334+'9.рез.эмес.-улут.вал.'!N166</f>
        <v>3898458.7299999995</v>
      </c>
      <c r="O334" s="21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2">
        <f>'7.жеке-улут.вал.'!P334+'8.юрид-улут.вал.'!P334+'9.рез.эмес.-улут.вал.'!P166</f>
        <v>1781674.94</v>
      </c>
      <c r="Q334" s="21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2">
        <f>'7.жеке-улут.вал.'!R334+'8.юрид-улут.вал.'!R334+'9.рез.эмес.-улут.вал.'!R166</f>
        <v>41143.65</v>
      </c>
      <c r="S334" s="21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14.25" customHeight="1" x14ac:dyDescent="0.2">
      <c r="A335" s="19" t="s">
        <v>12</v>
      </c>
      <c r="B335" s="20">
        <f>'7.жеке-улут.вал.'!B335+'8.юрид-улут.вал.'!B335+'9.рез.эмес.-улут.вал.'!B167</f>
        <v>137727673.66999999</v>
      </c>
      <c r="C335" s="21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1.1343325917210363</v>
      </c>
      <c r="D335" s="22">
        <f>'7.жеке-улут.вал.'!D335+'8.юрид-улут.вал.'!D335+'9.рез.эмес.-улут.вал.'!D167</f>
        <v>130023435.69</v>
      </c>
      <c r="E335" s="21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0.58340619876908906</v>
      </c>
      <c r="F335" s="22">
        <f t="shared" ref="F335" si="20">H335+J335+L335+N335+P335+R335</f>
        <v>7704237.9800000004</v>
      </c>
      <c r="G335" s="21">
        <f t="shared" ref="G335" si="21">(H335*I335+J335*K335+L335*M335+N335*O335+P335*Q335+R335*S335)/(H335+J335+L335+N335+P335+R335)</f>
        <v>10.43224662421451</v>
      </c>
      <c r="H335" s="22">
        <f>'7.жеке-улут.вал.'!H335+'8.юрид-улут.вал.'!H335+'9.рез.эмес.-улут.вал.'!H167</f>
        <v>1011130.64</v>
      </c>
      <c r="I335" s="21">
        <f>('7.жеке-улут.вал.'!H335*'7.жеке-улут.вал.'!I335+'8.юрид-улут.вал.'!H335*'8.юрид-улут.вал.'!I335+'9.рез.эмес.-улут.вал.'!H167*'9.рез.эмес.-улут.вал.'!I167)/('7.жеке-улут.вал.'!H335+'8.юрид-улут.вал.'!H335+'9.рез.эмес.-улут.вал.'!H167)</f>
        <v>1.9266498638593346</v>
      </c>
      <c r="J335" s="22">
        <f>'7.жеке-улут.вал.'!J335+'8.юрид-улут.вал.'!J335+'9.рез.эмес.-улут.вал.'!J167</f>
        <v>507411.76999999996</v>
      </c>
      <c r="K335" s="21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8.0944479537792358</v>
      </c>
      <c r="L335" s="22">
        <f>'7.жеке-улут.вал.'!L335+'8.юрид-улут.вал.'!L335+'9.рез.эмес.-улут.вал.'!L167</f>
        <v>646151.61</v>
      </c>
      <c r="M335" s="21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9.3875991919295867</v>
      </c>
      <c r="N335" s="22">
        <f>'7.жеке-улут.вал.'!N335+'8.юрид-улут.вал.'!N335+'9.рез.эмес.-улут.вал.'!N167</f>
        <v>3399928.63</v>
      </c>
      <c r="O335" s="21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12.187391913988542</v>
      </c>
      <c r="P335" s="22">
        <f>'7.жеке-улут.вал.'!P335+'8.юрид-улут.вал.'!P335+'9.рез.эмес.-улут.вал.'!P167</f>
        <v>2117344.98</v>
      </c>
      <c r="Q335" s="21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12.518781992861683</v>
      </c>
      <c r="R335" s="22">
        <f>'7.жеке-улут.вал.'!R335+'8.юрид-улут.вал.'!R335+'9.рез.эмес.-улут.вал.'!R167</f>
        <v>22270.35</v>
      </c>
      <c r="S335" s="21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13.854409656785808</v>
      </c>
    </row>
    <row r="336" spans="1:19" ht="14.25" customHeight="1" x14ac:dyDescent="0.2">
      <c r="A336" s="19" t="s">
        <v>13</v>
      </c>
      <c r="B336" s="20">
        <f>'7.жеке-улут.вал.'!B336+'8.юрид-улут.вал.'!B336+'9.рез.эмес.-улут.вал.'!B168</f>
        <v>139491126.31</v>
      </c>
      <c r="C336" s="21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1.3162757024999188</v>
      </c>
      <c r="D336" s="22">
        <f>'7.жеке-улут.вал.'!D336+'8.юрид-улут.вал.'!D336+'9.рез.эмес.-улут.вал.'!D168</f>
        <v>131413713.90000001</v>
      </c>
      <c r="E336" s="21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0.67734820973277421</v>
      </c>
      <c r="F336" s="22">
        <f t="shared" ref="F336" si="22">H336+J336+L336+N336+P336+R336</f>
        <v>8077412.4100000001</v>
      </c>
      <c r="G336" s="21">
        <f t="shared" ref="G336" si="23">(H336*I336+J336*K336+L336*M336+N336*O336+P336*Q336+R336*S336)/(H336+J336+L336+N336+P336+R336)</f>
        <v>11.711168333387121</v>
      </c>
      <c r="H336" s="22">
        <f>'7.жеке-улут.вал.'!H336+'8.юрид-улут.вал.'!H336+'9.рез.эмес.-улут.вал.'!H168</f>
        <v>334734.48</v>
      </c>
      <c r="I336" s="21">
        <f>('7.жеке-улут.вал.'!H336*'7.жеке-улут.вал.'!I336+'8.юрид-улут.вал.'!H336*'8.юрид-улут.вал.'!I336+'9.рез.эмес.-улут.вал.'!H168*'9.рез.эмес.-улут.вал.'!I168)/('7.жеке-улут.вал.'!H336+'8.юрид-улут.вал.'!H336+'9.рез.эмес.-улут.вал.'!H168)</f>
        <v>4.068321489617678</v>
      </c>
      <c r="J336" s="22">
        <f>'7.жеке-улут.вал.'!J336+'8.юрид-улут.вал.'!J336+'9.рез.эмес.-улут.вал.'!J168</f>
        <v>484737.56</v>
      </c>
      <c r="K336" s="21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7.6730417236493924</v>
      </c>
      <c r="L336" s="22">
        <f>'7.жеке-улут.вал.'!L336+'8.юрид-улут.вал.'!L336+'9.рез.эмес.-улут.вал.'!L168</f>
        <v>752945.9</v>
      </c>
      <c r="M336" s="21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8.7464367049478557</v>
      </c>
      <c r="N336" s="22">
        <f>'7.жеке-улут.вал.'!N336+'8.юрид-улут.вал.'!N336+'9.рез.эмес.-улут.вал.'!N168</f>
        <v>4294447.54</v>
      </c>
      <c r="O336" s="21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12.663878580759212</v>
      </c>
      <c r="P336" s="22">
        <f>'7.жеке-улут.вал.'!P336+'8.юрид-улут.вал.'!P336+'9.рез.эмес.-улут.вал.'!P168</f>
        <v>2192336.6</v>
      </c>
      <c r="Q336" s="21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12.902786449261516</v>
      </c>
      <c r="R336" s="22">
        <f>'7.жеке-улут.вал.'!R336+'8.юрид-улут.вал.'!R336+'9.рез.эмес.-улут.вал.'!R168</f>
        <v>18210.329999999998</v>
      </c>
      <c r="S336" s="21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14.1409069028403</v>
      </c>
    </row>
    <row r="337" spans="1:19" ht="14.25" customHeight="1" x14ac:dyDescent="0.2">
      <c r="A337" s="19" t="s">
        <v>14</v>
      </c>
      <c r="B337" s="20">
        <f>'7.жеке-улут.вал.'!B337+'8.юрид-улут.вал.'!B337+'9.рез.эмес.-улут.вал.'!B169</f>
        <v>153158095.58000001</v>
      </c>
      <c r="C337" s="21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1.2028969642506959</v>
      </c>
      <c r="D337" s="22">
        <f>'7.жеке-улут.вал.'!D337+'8.юрид-улут.вал.'!D337+'9.рез.эмес.-улут.вал.'!D169</f>
        <v>145926473.47999999</v>
      </c>
      <c r="E337" s="21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0.68343542148415359</v>
      </c>
      <c r="F337" s="22">
        <f t="shared" ref="F337" si="24">H337+J337+L337+N337+P337+R337</f>
        <v>7231622.1000000006</v>
      </c>
      <c r="G337" s="21">
        <f t="shared" ref="G337" si="25">(H337*I337+J337*K337+L337*M337+N337*O337+P337*Q337+R337*S337)/(H337+J337+L337+N337+P337+R337)</f>
        <v>11.685080628743025</v>
      </c>
      <c r="H337" s="22">
        <f>'7.жеке-улут.вал.'!H337+'8.юрид-улут.вал.'!H337+'9.рез.эмес.-улут.вал.'!H169</f>
        <v>257693.88</v>
      </c>
      <c r="I337" s="21">
        <f>('7.жеке-улут.вал.'!H337*'7.жеке-улут.вал.'!I337+'8.юрид-улут.вал.'!H337*'8.юрид-улут.вал.'!I337+'9.рез.эмес.-улут.вал.'!H169*'9.рез.эмес.-улут.вал.'!I169)/('7.жеке-улут.вал.'!H337+'8.юрид-улут.вал.'!H337+'9.рез.эмес.-улут.вал.'!H169)</f>
        <v>5.247418146678533</v>
      </c>
      <c r="J337" s="22">
        <f>'7.жеке-улут.вал.'!J337+'8.юрид-улут.вал.'!J337+'9.рез.эмес.-улут.вал.'!J169</f>
        <v>484328.44999999995</v>
      </c>
      <c r="K337" s="21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7.7733855772874776</v>
      </c>
      <c r="L337" s="22">
        <f>'7.жеке-улут.вал.'!L337+'8.юрид-улут.вал.'!L337+'9.рез.эмес.-улут.вал.'!L169</f>
        <v>815888.47</v>
      </c>
      <c r="M337" s="21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8.2471010830683724</v>
      </c>
      <c r="N337" s="22">
        <f>'7.жеке-улут.вал.'!N337+'8.юрид-улут.вал.'!N337+'9.рез.эмес.-улут.вал.'!N169</f>
        <v>2859657.0300000003</v>
      </c>
      <c r="O337" s="21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12.23743501999606</v>
      </c>
      <c r="P337" s="22">
        <f>'7.жеке-улут.вал.'!P337+'8.юрид-улут.вал.'!P337+'9.рез.эмес.-улут.вал.'!P169</f>
        <v>2788932.83</v>
      </c>
      <c r="Q337" s="21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13.375102255833115</v>
      </c>
      <c r="R337" s="22">
        <f>'7.жеке-улут.вал.'!R337+'8.юрид-улут.вал.'!R337+'9.рез.эмес.-улут.вал.'!R169</f>
        <v>25121.440000000002</v>
      </c>
      <c r="S337" s="21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14.296331356801229</v>
      </c>
    </row>
    <row r="338" spans="1:19" ht="14.25" customHeight="1" x14ac:dyDescent="0.2">
      <c r="A338" s="19" t="s">
        <v>15</v>
      </c>
      <c r="B338" s="20">
        <f>'7.жеке-улут.вал.'!B338+'8.юрид-улут.вал.'!B338+'9.рез.эмес.-улут.вал.'!B170</f>
        <v>166515608.44999999</v>
      </c>
      <c r="C338" s="21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1.3331444872944582</v>
      </c>
      <c r="D338" s="22">
        <f>'7.жеке-улут.вал.'!D338+'8.юрид-улут.вал.'!D338+'9.рез.эмес.-улут.вал.'!D170</f>
        <v>157816314.09999999</v>
      </c>
      <c r="E338" s="21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0.81480382224501613</v>
      </c>
      <c r="F338" s="22">
        <f t="shared" ref="F338:F342" si="26">H338+J338+L338+N338+P338+R338</f>
        <v>8699294.3499999996</v>
      </c>
      <c r="G338" s="21">
        <f t="shared" ref="G338:G342" si="27">(H338*I338+J338*K338+L338*M338+N338*O338+P338*Q338+R338*S338)/(H338+J338+L338+N338+P338+R338)</f>
        <v>10.736506405522414</v>
      </c>
      <c r="H338" s="22">
        <f>'7.жеке-улут.вал.'!H338+'8.юрид-улут.вал.'!H338+'9.рез.эмес.-улут.вал.'!H170</f>
        <v>467042.16</v>
      </c>
      <c r="I338" s="21">
        <f>('7.жеке-улут.вал.'!H338*'7.жеке-улут.вал.'!I338+'8.юрид-улут.вал.'!H338*'8.юрид-улут.вал.'!I338+'9.рез.эмес.-улут.вал.'!H170*'9.рез.эмес.-улут.вал.'!I170)/('7.жеке-улут.вал.'!H338+'8.юрид-улут.вал.'!H338+'9.рез.эмес.-улут.вал.'!H170)</f>
        <v>3.8679975985465629</v>
      </c>
      <c r="J338" s="22">
        <f>'7.жеке-улут.вал.'!J338+'8.юрид-улут.вал.'!J338+'9.рез.эмес.-улут.вал.'!J170</f>
        <v>1349724.67</v>
      </c>
      <c r="K338" s="21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4.5668833410298406</v>
      </c>
      <c r="L338" s="22">
        <f>'7.жеке-улут.вал.'!L338+'8.юрид-улут.вал.'!L338+'9.рез.эмес.-улут.вал.'!L170</f>
        <v>620461.55000000005</v>
      </c>
      <c r="M338" s="21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9.0570771358837678</v>
      </c>
      <c r="N338" s="22">
        <f>'7.жеке-улут.вал.'!N338+'8.юрид-улут.вал.'!N338+'9.рез.эмес.-улут.вал.'!N170</f>
        <v>3225433.28</v>
      </c>
      <c r="O338" s="21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12.130638004423368</v>
      </c>
      <c r="P338" s="22">
        <f>'7.жеке-улут.вал.'!P338+'8.юрид-улут.вал.'!P338+'9.рез.эмес.-улут.вал.'!P170</f>
        <v>2991914.17</v>
      </c>
      <c r="Q338" s="21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13.392382695155998</v>
      </c>
      <c r="R338" s="22">
        <f>'7.жеке-улут.вал.'!R338+'8.юрид-улут.вал.'!R338+'9.рез.эмес.-улут.вал.'!R170</f>
        <v>44718.520000000004</v>
      </c>
      <c r="S338" s="21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13.741180334232897</v>
      </c>
    </row>
    <row r="339" spans="1:19" ht="14.25" customHeight="1" x14ac:dyDescent="0.2">
      <c r="A339" s="19" t="s">
        <v>16</v>
      </c>
      <c r="B339" s="20">
        <f>'7.жеке-улут.вал.'!B339+'8.юрид-улут.вал.'!B339+'9.рез.эмес.-улут.вал.'!B171</f>
        <v>167761746.80000001</v>
      </c>
      <c r="C339" s="21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1.4477084914062175</v>
      </c>
      <c r="D339" s="22">
        <f>'7.жеке-улут.вал.'!D339+'8.юрид-улут.вал.'!D339+'9.рез.эмес.-улут.вал.'!D171</f>
        <v>160138282.72</v>
      </c>
      <c r="E339" s="21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0.94787008657076488</v>
      </c>
      <c r="F339" s="22">
        <f t="shared" si="26"/>
        <v>7623464.0799999991</v>
      </c>
      <c r="G339" s="21">
        <f t="shared" si="27"/>
        <v>11.947300664713024</v>
      </c>
      <c r="H339" s="22">
        <f>'7.жеке-улут.вал.'!H339+'8.юрид-улут.вал.'!H339+'9.рез.эмес.-улут.вал.'!H171</f>
        <v>272548.26</v>
      </c>
      <c r="I339" s="21">
        <f>('7.жеке-улут.вал.'!H339*'7.жеке-улут.вал.'!I339+'8.юрид-улут.вал.'!H339*'8.юрид-улут.вал.'!I339+'9.рез.эмес.-улут.вал.'!H171*'9.рез.эмес.-улут.вал.'!I171)/('7.жеке-улут.вал.'!H339+'8.юрид-улут.вал.'!H339+'9.рез.эмес.-улут.вал.'!H171)</f>
        <v>5.6035799608480312</v>
      </c>
      <c r="J339" s="22">
        <f>'7.жеке-улут.вал.'!J339+'8.юрид-улут.вал.'!J339+'9.рез.эмес.-улут.вал.'!J171</f>
        <v>462187.01</v>
      </c>
      <c r="K339" s="21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6.2264040618536631</v>
      </c>
      <c r="L339" s="22">
        <f>'7.жеке-улут.вал.'!L339+'8.юрид-улут.вал.'!L339+'9.рез.эмес.-улут.вал.'!L171</f>
        <v>461088.13</v>
      </c>
      <c r="M339" s="21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8.1433157678554817</v>
      </c>
      <c r="N339" s="22">
        <f>'7.жеке-улут.вал.'!N339+'8.юрид-улут.вал.'!N339+'9.рез.эмес.-улут.вал.'!N171</f>
        <v>3596774.9699999997</v>
      </c>
      <c r="O339" s="21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12.702101293620807</v>
      </c>
      <c r="P339" s="22">
        <f>'7.жеке-улут.вал.'!P339+'8.юрид-улут.вал.'!P339+'9.рез.эмес.-улут.вал.'!P171</f>
        <v>2814536.0700000003</v>
      </c>
      <c r="Q339" s="21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13.146708973141676</v>
      </c>
      <c r="R339" s="22">
        <f>'7.жеке-улут.вал.'!R339+'8.юрид-улут.вал.'!R339+'9.рез.эмес.-улут.вал.'!R171</f>
        <v>16329.64</v>
      </c>
      <c r="S339" s="21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14.178853942891607</v>
      </c>
    </row>
    <row r="340" spans="1:19" ht="14.25" customHeight="1" x14ac:dyDescent="0.2">
      <c r="A340" s="19" t="s">
        <v>17</v>
      </c>
      <c r="B340" s="20">
        <f>'7.жеке-улут.вал.'!B340+'8.юрид-улут.вал.'!B340+'9.рез.эмес.-улут.вал.'!B172</f>
        <v>174206356.29000002</v>
      </c>
      <c r="C340" s="21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1.3771686102590937</v>
      </c>
      <c r="D340" s="22">
        <f>'7.жеке-улут.вал.'!D340+'8.юрид-улут.вал.'!D340+'9.рез.эмес.-улут.вал.'!D172</f>
        <v>166121272.88</v>
      </c>
      <c r="E340" s="21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0.85608531112285768</v>
      </c>
      <c r="F340" s="22">
        <f t="shared" si="26"/>
        <v>8085083.4100000001</v>
      </c>
      <c r="G340" s="21">
        <f t="shared" si="27"/>
        <v>12.083677936057299</v>
      </c>
      <c r="H340" s="22">
        <f>'7.жеке-улут.вал.'!H340+'8.юрид-улут.вал.'!H340+'9.рез.эмес.-улут.вал.'!H172</f>
        <v>217315.43000000002</v>
      </c>
      <c r="I340" s="21">
        <f>('7.жеке-улут.вал.'!H340*'7.жеке-улут.вал.'!I340+'8.юрид-улут.вал.'!H340*'8.юрид-улут.вал.'!I340+'9.рез.эмес.-улут.вал.'!H172*'9.рез.эмес.-улут.вал.'!I172)/('7.жеке-улут.вал.'!H340+'8.юрид-улут.вал.'!H340+'9.рез.эмес.-улут.вал.'!H172)</f>
        <v>5.7173726048813043</v>
      </c>
      <c r="J340" s="22">
        <f>'7.жеке-улут.вал.'!J340+'8.юрид-улут.вал.'!J340+'9.рез.эмес.-улут.вал.'!J172</f>
        <v>374667.07</v>
      </c>
      <c r="K340" s="21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6.1644057626948623</v>
      </c>
      <c r="L340" s="22">
        <f>'7.жеке-улут.вал.'!L340+'8.юрид-улут.вал.'!L340+'9.рез.эмес.-улут.вал.'!L172</f>
        <v>479211.9</v>
      </c>
      <c r="M340" s="21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8.0945167576180808</v>
      </c>
      <c r="N340" s="22">
        <f>'7.жеке-улут.вал.'!N340+'8.юрид-улут.вал.'!N340+'9.рез.эмес.-улут.вал.'!N172</f>
        <v>3967523.8200000003</v>
      </c>
      <c r="O340" s="21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12.448530730207416</v>
      </c>
      <c r="P340" s="22">
        <f>'7.жеке-улут.вал.'!P340+'8.юрид-улут.вал.'!P340+'9.рез.эмес.-улут.вал.'!P172</f>
        <v>3009637.53</v>
      </c>
      <c r="Q340" s="21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13.398350158665119</v>
      </c>
      <c r="R340" s="22">
        <f>'7.жеке-улут.вал.'!R340+'8.юрид-улут.вал.'!R340+'9.рез.эмес.-улут.вал.'!R172</f>
        <v>36727.660000000003</v>
      </c>
      <c r="S340" s="21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15.04213588341868</v>
      </c>
    </row>
    <row r="341" spans="1:19" ht="14.25" customHeight="1" x14ac:dyDescent="0.2">
      <c r="A341" s="19" t="s">
        <v>18</v>
      </c>
      <c r="B341" s="20">
        <f>'7.жеке-улут.вал.'!B341+'8.юрид-улут.вал.'!B341+'9.рез.эмес.-улут.вал.'!B173</f>
        <v>176586590.65999997</v>
      </c>
      <c r="C341" s="21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1.3225407169854912</v>
      </c>
      <c r="D341" s="22">
        <f>'7.жеке-улут.вал.'!D341+'8.юрид-улут.вал.'!D341+'9.рез.эмес.-улут.вал.'!D173</f>
        <v>169101864.54999998</v>
      </c>
      <c r="E341" s="21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0.83467654129600743</v>
      </c>
      <c r="F341" s="22">
        <f t="shared" si="26"/>
        <v>7484726.1099999994</v>
      </c>
      <c r="G341" s="21">
        <f t="shared" si="27"/>
        <v>12.34482002871844</v>
      </c>
      <c r="H341" s="22">
        <f>'7.жеке-улут.вал.'!H341+'8.юрид-улут.вал.'!H341+'9.рез.эмес.-улут.вал.'!H173</f>
        <v>133005.44</v>
      </c>
      <c r="I341" s="21">
        <f>('7.жеке-улут.вал.'!H341*'7.жеке-улут.вал.'!I341+'8.юрид-улут.вал.'!H341*'8.юрид-улут.вал.'!I341+'9.рез.эмес.-улут.вал.'!H173*'9.рез.эмес.-улут.вал.'!I173)/('7.жеке-улут.вал.'!H341+'8.юрид-улут.вал.'!H341+'9.рез.эмес.-улут.вал.'!H173)</f>
        <v>7.5277309965667571</v>
      </c>
      <c r="J341" s="22">
        <f>'7.жеке-улут.вал.'!J341+'8.юрид-улут.вал.'!J341+'9.рез.эмес.-улут.вал.'!J173</f>
        <v>366227.25</v>
      </c>
      <c r="K341" s="21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6.2705518797413315</v>
      </c>
      <c r="L341" s="22">
        <f>'7.жеке-улут.вал.'!L341+'8.юрид-улут.вал.'!L341+'9.рез.эмес.-улут.вал.'!L173</f>
        <v>620400.05000000005</v>
      </c>
      <c r="M341" s="21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8.3631542254066549</v>
      </c>
      <c r="N341" s="22">
        <f>'7.жеке-улут.вал.'!N341+'8.юрид-улут.вал.'!N341+'9.рез.эмес.-улут.вал.'!N173</f>
        <v>3045265.35</v>
      </c>
      <c r="O341" s="21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12.508265556792935</v>
      </c>
      <c r="P341" s="22">
        <f>'7.жеке-улут.вал.'!P341+'8.юрид-улут.вал.'!P341+'9.рез.эмес.-улут.вал.'!P173</f>
        <v>3291348.2199999997</v>
      </c>
      <c r="Q341" s="21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13.799043010799956</v>
      </c>
      <c r="R341" s="22">
        <f>'7.жеке-улут.вал.'!R341+'8.юрид-улут.вал.'!R341+'9.рез.эмес.-улут.вал.'!R173</f>
        <v>28479.800000000003</v>
      </c>
      <c r="S341" s="21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14.149537858411943</v>
      </c>
    </row>
    <row r="342" spans="1:19" ht="14.25" customHeight="1" x14ac:dyDescent="0.2">
      <c r="A342" s="19" t="s">
        <v>19</v>
      </c>
      <c r="B342" s="20">
        <f>'7.жеке-улут.вал.'!B342+'8.юрид-улут.вал.'!B342+'9.рез.эмес.-улут.вал.'!B174</f>
        <v>202489756.42999998</v>
      </c>
      <c r="C342" s="21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1.3380350005051365</v>
      </c>
      <c r="D342" s="22">
        <f>'7.жеке-улут.вал.'!D342+'8.юрид-улут.вал.'!D342+'9.рез.эмес.-улут.вал.'!D174</f>
        <v>195317351.45000002</v>
      </c>
      <c r="E342" s="21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0.94750785071584021</v>
      </c>
      <c r="F342" s="22">
        <f t="shared" si="26"/>
        <v>7172404.9800000004</v>
      </c>
      <c r="G342" s="21">
        <f t="shared" si="27"/>
        <v>11.972784262274043</v>
      </c>
      <c r="H342" s="22">
        <f>'7.жеке-улут.вал.'!H342+'8.юрид-улут.вал.'!H342+'9.рез.эмес.-улут.вал.'!H174</f>
        <v>127152.9</v>
      </c>
      <c r="I342" s="21">
        <f>('7.жеке-улут.вал.'!H342*'7.жеке-улут.вал.'!I342+'8.юрид-улут.вал.'!H342*'8.юрид-улут.вал.'!I342+'9.рез.эмес.-улут.вал.'!H174*'9.рез.эмес.-улут.вал.'!I174)/('7.жеке-улут.вал.'!H342+'8.юрид-улут.вал.'!H342+'9.рез.эмес.-улут.вал.'!H174)</f>
        <v>6.3917037959810612</v>
      </c>
      <c r="J342" s="22">
        <f>'7.жеке-улут.вал.'!J342+'8.юрид-улут.вал.'!J342+'9.рез.эмес.-улут.вал.'!J174</f>
        <v>409760.5</v>
      </c>
      <c r="K342" s="21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6.1194594320340796</v>
      </c>
      <c r="L342" s="22">
        <f>'7.жеке-улут.вал.'!L342+'8.юрид-улут.вал.'!L342+'9.рез.эмес.-улут.вал.'!L174</f>
        <v>729672.52999999991</v>
      </c>
      <c r="M342" s="21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8.0933162461248198</v>
      </c>
      <c r="N342" s="22">
        <f>'7.жеке-улут.вал.'!N342+'8.юрид-улут.вал.'!N342+'9.рез.эмес.-улут.вал.'!N174</f>
        <v>3118054.22</v>
      </c>
      <c r="O342" s="21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12.328420443054421</v>
      </c>
      <c r="P342" s="22">
        <f>'7.жеке-улут.вал.'!P342+'8.юрид-улут.вал.'!P342+'9.рез.эмес.-улут.вал.'!P174</f>
        <v>2768879.7700000005</v>
      </c>
      <c r="Q342" s="21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13.698906856833254</v>
      </c>
      <c r="R342" s="22">
        <f>'7.жеке-улут.вал.'!R342+'8.юрид-улут.вал.'!R342+'9.рез.эмес.-улут.вал.'!R174</f>
        <v>18885.060000000001</v>
      </c>
      <c r="S342" s="21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14.648671500116992</v>
      </c>
    </row>
    <row r="343" spans="1:19" ht="14.25" customHeight="1" x14ac:dyDescent="0.2">
      <c r="A343" s="19" t="s">
        <v>20</v>
      </c>
      <c r="B343" s="20">
        <f>'7.жеке-улут.вал.'!B343+'8.юрид-улут.вал.'!B343+'9.рез.эмес.-улут.вал.'!B175</f>
        <v>199576562.15000001</v>
      </c>
      <c r="C343" s="21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1.3567246169406975</v>
      </c>
      <c r="D343" s="22">
        <f>'7.жеке-улут.вал.'!D343+'8.юрид-улут.вал.'!D343+'9.рез.эмес.-улут.вал.'!D175</f>
        <v>192199786.47</v>
      </c>
      <c r="E343" s="21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0.95577152885116878</v>
      </c>
      <c r="F343" s="22">
        <f t="shared" ref="F343" si="28">H343+J343+L343+N343+P343+R343</f>
        <v>7376775.6799999997</v>
      </c>
      <c r="G343" s="21">
        <f t="shared" ref="G343" si="29">(H343*I343+J343*K343+L343*M343+N343*O343+P343*Q343+R343*S343)/(H343+J343+L343+N343+P343+R343)</f>
        <v>11.803442974424287</v>
      </c>
      <c r="H343" s="22">
        <f>'7.жеке-улут.вал.'!H343+'8.юрид-улут.вал.'!H343+'9.рез.эмес.-улут.вал.'!H175</f>
        <v>393785.62999999995</v>
      </c>
      <c r="I343" s="21">
        <f>('7.жеке-улут.вал.'!H343*'7.жеке-улут.вал.'!I343+'8.юрид-улут.вал.'!H343*'8.юрид-улут.вал.'!I343+'9.рез.эмес.-улут.вал.'!H175*'9.рез.эмес.-улут.вал.'!I175)/('7.жеке-улут.вал.'!H343+'8.юрид-улут.вал.'!H343+'9.рез.эмес.-улут.вал.'!H175)</f>
        <v>2.4638925948110386</v>
      </c>
      <c r="J343" s="22">
        <f>'7.жеке-улут.вал.'!J343+'8.юрид-улут.вал.'!J343+'9.рез.эмес.-улут.вал.'!J175</f>
        <v>434943.62</v>
      </c>
      <c r="K343" s="21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6.435053463710994</v>
      </c>
      <c r="L343" s="22">
        <f>'7.жеке-улут.вал.'!L343+'8.юрид-улут.вал.'!L343+'9.рез.эмес.-улут.вал.'!L175</f>
        <v>991988.29</v>
      </c>
      <c r="M343" s="21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9.1120150227781398</v>
      </c>
      <c r="N343" s="22">
        <f>'7.жеке-улут.вал.'!N343+'8.юрид-улут.вал.'!N343+'9.рез.эмес.-улут.вал.'!N175</f>
        <v>3050974.79</v>
      </c>
      <c r="O343" s="21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12.875752575884087</v>
      </c>
      <c r="P343" s="22">
        <f>'7.жеке-улут.вал.'!P343+'8.юрид-улут.вал.'!P343+'9.рез.эмес.-улут.вал.'!P175</f>
        <v>2484067.71</v>
      </c>
      <c r="Q343" s="21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13.96047629241154</v>
      </c>
      <c r="R343" s="22">
        <f>'7.жеке-улут.вал.'!R343+'8.юрид-улут.вал.'!R343+'9.рез.эмес.-улут.вал.'!R175</f>
        <v>21015.64</v>
      </c>
      <c r="S343" s="21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14.315197705137683</v>
      </c>
    </row>
    <row r="344" spans="1:19" ht="14.25" customHeight="1" thickBot="1" x14ac:dyDescent="0.25">
      <c r="A344" s="25" t="s">
        <v>21</v>
      </c>
      <c r="B344" s="26">
        <f>'7.жеке-улут.вал.'!B344+'8.юрид-улут.вал.'!B344+'9.рез.эмес.-улут.вал.'!B176</f>
        <v>234431533.94999999</v>
      </c>
      <c r="C344" s="27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1.3784636325590192</v>
      </c>
      <c r="D344" s="28">
        <f>'7.жеке-улут.вал.'!D344+'8.юрид-улут.вал.'!D344+'9.рез.эмес.-улут.вал.'!D176</f>
        <v>225972702.71000001</v>
      </c>
      <c r="E344" s="27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0.96868452670019378</v>
      </c>
      <c r="F344" s="28">
        <f t="shared" ref="F344:F355" si="30">H344+J344+L344+N344+P344+R344</f>
        <v>8458831.2400000002</v>
      </c>
      <c r="G344" s="27">
        <f t="shared" ref="G344:G355" si="31">(H344*I344+J344*K344+L344*M344+N344*O344+P344*Q344+R344*S344)/(H344+J344+L344+N344+P344+R344)</f>
        <v>12.325471491886637</v>
      </c>
      <c r="H344" s="28">
        <f>'7.жеке-улут.вал.'!H344+'8.юрид-улут.вал.'!H344+'9.рез.эмес.-улут.вал.'!H176</f>
        <v>313632.49</v>
      </c>
      <c r="I344" s="27">
        <f>('7.жеке-улут.вал.'!H344*'7.жеке-улут.вал.'!I344+'8.юрид-улут.вал.'!H344*'8.юрид-улут.вал.'!I344+'9.рез.эмес.-улут.вал.'!H176*'9.рез.эмес.-улут.вал.'!I176)/('7.жеке-улут.вал.'!H344+'8.юрид-улут.вал.'!H344+'9.рез.эмес.-улут.вал.'!H176)</f>
        <v>3.5430036310970205</v>
      </c>
      <c r="J344" s="28">
        <f>'7.жеке-улут.вал.'!J344+'8.юрид-улут.вал.'!J344+'9.рез.эмес.-улут.вал.'!J176</f>
        <v>588642.30000000005</v>
      </c>
      <c r="K344" s="27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6.3158719361486559</v>
      </c>
      <c r="L344" s="28">
        <f>'7.жеке-улут.вал.'!L344+'8.юрид-улут.вал.'!L344+'9.рез.эмес.-улут.вал.'!L176</f>
        <v>1074320.6400000001</v>
      </c>
      <c r="M344" s="27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9.463318677373632</v>
      </c>
      <c r="N344" s="28">
        <f>'7.жеке-улут.вал.'!N344+'8.юрид-улут.вал.'!N344+'9.рез.эмес.-улут.вал.'!N176</f>
        <v>3883043.09</v>
      </c>
      <c r="O344" s="27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14.07872248520427</v>
      </c>
      <c r="P344" s="28">
        <f>'7.жеке-улут.вал.'!P344+'8.юрид-улут.вал.'!P344+'9.рез.эмес.-улут.вал.'!P176</f>
        <v>2581224.08</v>
      </c>
      <c r="Q344" s="27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13.303486384878308</v>
      </c>
      <c r="R344" s="28">
        <f>'7.жеке-улут.вал.'!R344+'8.юрид-улут.вал.'!R344+'9.рез.эмес.-улут.вал.'!R176</f>
        <v>17968.64</v>
      </c>
      <c r="S344" s="27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14.240856547852262</v>
      </c>
    </row>
    <row r="345" spans="1:19" ht="14.25" customHeight="1" x14ac:dyDescent="0.2">
      <c r="A345" s="32" t="s">
        <v>76</v>
      </c>
      <c r="B345" s="20">
        <f>'7.жеке-улут.вал.'!B345+'8.юрид-улут.вал.'!B345+'9.рез.эмес.-улут.вал.'!B177</f>
        <v>195859099.16999996</v>
      </c>
      <c r="C345" s="21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1.8929477301113236</v>
      </c>
      <c r="D345" s="22">
        <f>'7.жеке-улут.вал.'!D345+'8.юрид-улут.вал.'!D345+'9.рез.эмес.-улут.вал.'!D177</f>
        <v>183903242.37</v>
      </c>
      <c r="E345" s="21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1.2504878649867395</v>
      </c>
      <c r="F345" s="22">
        <f t="shared" si="30"/>
        <v>11955856.800000001</v>
      </c>
      <c r="G345" s="21">
        <f t="shared" si="31"/>
        <v>11.775171502564319</v>
      </c>
      <c r="H345" s="22">
        <f>'7.жеке-улут.вал.'!H345+'8.юрид-улут.вал.'!H345+'9.рез.эмес.-улут.вал.'!H177</f>
        <v>633912.88</v>
      </c>
      <c r="I345" s="21">
        <f>('7.жеке-улут.вал.'!H345*'7.жеке-улут.вал.'!I345+'8.юрид-улут.вал.'!H345*'8.юрид-улут.вал.'!I345+'9.рез.эмес.-улут.вал.'!H177*'9.рез.эмес.-улут.вал.'!I177)/('7.жеке-улут.вал.'!H345+'8.юрид-улут.вал.'!H345+'9.рез.эмес.-улут.вал.'!H177)</f>
        <v>1.067406055545046</v>
      </c>
      <c r="J345" s="22">
        <f>'7.жеке-улут.вал.'!J345+'8.юрид-улут.вал.'!J345+'9.рез.эмес.-улут.вал.'!J177</f>
        <v>493948.87000000005</v>
      </c>
      <c r="K345" s="21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6.3446560831286076</v>
      </c>
      <c r="L345" s="22">
        <f>'7.жеке-улут.вал.'!L345+'8.юрид-улут.вал.'!L345+'9.рез.эмес.-улут.вал.'!L177</f>
        <v>1048584.05</v>
      </c>
      <c r="M345" s="21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9.9815923083132922</v>
      </c>
      <c r="N345" s="22">
        <f>'7.жеке-улут.вал.'!N345+'8.юрид-улут.вал.'!N345+'9.рез.эмес.-улут.вал.'!N177</f>
        <v>7653248.0100000007</v>
      </c>
      <c r="O345" s="21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12.625975905085026</v>
      </c>
      <c r="P345" s="22">
        <f>'7.жеке-улут.вал.'!P345+'8.юрид-улут.вал.'!P345+'9.рез.эмес.-улут.вал.'!P177</f>
        <v>2091249.61</v>
      </c>
      <c r="Q345" s="21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14.054538218993333</v>
      </c>
      <c r="R345" s="22">
        <f>'7.жеке-улут.вал.'!R345+'8.юрид-улут.вал.'!R345+'9.рез.эмес.-улут.вал.'!R177</f>
        <v>34913.379999999997</v>
      </c>
      <c r="S345" s="21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13.85930274582411</v>
      </c>
    </row>
    <row r="346" spans="1:19" ht="14.25" customHeight="1" x14ac:dyDescent="0.2">
      <c r="A346" s="19" t="s">
        <v>11</v>
      </c>
      <c r="B346" s="20">
        <f>'7.жеке-улут.вал.'!B346+'8.юрид-улут.вал.'!B346+'9.рез.эмес.-улут.вал.'!B178</f>
        <v>209496878.10000002</v>
      </c>
      <c r="C346" s="21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1.7179582472541846</v>
      </c>
      <c r="D346" s="22">
        <f>'7.жеке-улут.вал.'!D346+'8.юрид-улут.вал.'!D346+'9.рез.эмес.-улут.вал.'!D178</f>
        <v>199885421.47999999</v>
      </c>
      <c r="E346" s="21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1.2387785129521063</v>
      </c>
      <c r="F346" s="22">
        <f t="shared" si="30"/>
        <v>9611456.620000001</v>
      </c>
      <c r="G346" s="21">
        <f t="shared" si="31"/>
        <v>11.68325767505781</v>
      </c>
      <c r="H346" s="22">
        <f>'7.жеке-улут.вал.'!H346+'8.юрид-улут.вал.'!H346+'9.рез.эмес.-улут.вал.'!H178</f>
        <v>441202.14</v>
      </c>
      <c r="I346" s="21">
        <f>('7.жеке-улут.вал.'!H346*'7.жеке-улут.вал.'!I346+'8.юрид-улут.вал.'!H346*'8.юрид-улут.вал.'!I346+'9.рез.эмес.-улут.вал.'!H178*'9.рез.эмес.-улут.вал.'!I178)/('7.жеке-улут.вал.'!H346+'8.юрид-улут.вал.'!H346+'9.рез.эмес.-улут.вал.'!H178)</f>
        <v>1.1065865131569836</v>
      </c>
      <c r="J346" s="22">
        <f>'7.жеке-улут.вал.'!J346+'8.юрид-улут.вал.'!J346+'9.рез.эмес.-улут.вал.'!J178</f>
        <v>511620.08</v>
      </c>
      <c r="K346" s="21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6.2084061667399792</v>
      </c>
      <c r="L346" s="22">
        <f>'7.жеке-улут.вал.'!L346+'8.юрид-улут.вал.'!L346+'9.рез.эмес.-улут.вал.'!L178</f>
        <v>964777.35</v>
      </c>
      <c r="M346" s="21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9.6663969710731728</v>
      </c>
      <c r="N346" s="22">
        <f>'7.жеке-улут.вал.'!N346+'8.юрид-улут.вал.'!N346+'9.рез.эмес.-улут.вал.'!N178</f>
        <v>5486473.4800000004</v>
      </c>
      <c r="O346" s="21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12.415402258082221</v>
      </c>
      <c r="P346" s="22">
        <f>'7.жеке-улут.вал.'!P346+'8.юрид-улут.вал.'!P346+'9.рез.эмес.-улут.вал.'!P178</f>
        <v>2178878.85</v>
      </c>
      <c r="Q346" s="21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14.124595695901117</v>
      </c>
      <c r="R346" s="22">
        <f>'7.жеке-улут.вал.'!R346+'8.юрид-улут.вал.'!R346+'9.рез.эмес.-улут.вал.'!R178</f>
        <v>28504.720000000001</v>
      </c>
      <c r="S346" s="21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14.386102154309848</v>
      </c>
    </row>
    <row r="347" spans="1:19" ht="14.25" customHeight="1" x14ac:dyDescent="0.2">
      <c r="A347" s="19" t="s">
        <v>12</v>
      </c>
      <c r="B347" s="20">
        <f>'7.жеке-улут.вал.'!B347+'8.юрид-улут.вал.'!B347+'9.рез.эмес.-улут.вал.'!B179</f>
        <v>227038738.92000002</v>
      </c>
      <c r="C347" s="21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1.6285864780802282</v>
      </c>
      <c r="D347" s="22">
        <f>'7.жеке-улут.вал.'!D347+'8.юрид-улут.вал.'!D347+'9.рез.эмес.-улут.вал.'!D179</f>
        <v>218978584.95000002</v>
      </c>
      <c r="E347" s="21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1.2449064310208444</v>
      </c>
      <c r="F347" s="22">
        <f t="shared" si="30"/>
        <v>8060153.9700000007</v>
      </c>
      <c r="G347" s="21">
        <f t="shared" si="31"/>
        <v>12.05242131936593</v>
      </c>
      <c r="H347" s="22">
        <f>'7.жеке-улут.вал.'!H347+'8.юрид-улут.вал.'!H347+'9.рез.эмес.-улут.вал.'!H179</f>
        <v>655350.74</v>
      </c>
      <c r="I347" s="21">
        <f>('7.жеке-улут.вал.'!H347*'7.жеке-улут.вал.'!I347+'8.юрид-улут.вал.'!H347*'8.юрид-улут.вал.'!I347+'9.рез.эмес.-улут.вал.'!H179*'9.рез.эмес.-улут.вал.'!I179)/('7.жеке-улут.вал.'!H347+'8.юрид-улут.вал.'!H347+'9.рез.эмес.-улут.вал.'!H179)</f>
        <v>1.0974322998399286</v>
      </c>
      <c r="J347" s="22">
        <f>'7.жеке-улут.вал.'!J347+'8.юрид-улут.вал.'!J347+'9.рез.эмес.-улут.вал.'!J179</f>
        <v>556556.29</v>
      </c>
      <c r="K347" s="21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6.1972644695112491</v>
      </c>
      <c r="L347" s="22">
        <f>'7.жеке-улут.вал.'!L347+'8.юрид-улут.вал.'!L347+'9.рез.эмес.-улут.вал.'!L179</f>
        <v>826673.4</v>
      </c>
      <c r="M347" s="21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9.6741495567657072</v>
      </c>
      <c r="N347" s="22">
        <f>'7.жеке-улут.вал.'!N347+'8.юрид-улут.вал.'!N347+'9.рез.эмес.-улут.вал.'!N179</f>
        <v>3815472.0100000002</v>
      </c>
      <c r="O347" s="21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14.181475150645916</v>
      </c>
      <c r="P347" s="22">
        <f>'7.жеке-улут.вал.'!P347+'8.юрид-улут.вал.'!P347+'9.рез.эмес.-улут.вал.'!P179</f>
        <v>2159147.75</v>
      </c>
      <c r="Q347" s="21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13.964418829975823</v>
      </c>
      <c r="R347" s="22">
        <f>'7.жеке-улут.вал.'!R347+'8.юрид-улут.вал.'!R347+'9.рез.эмес.-улут.вал.'!R179</f>
        <v>46953.78</v>
      </c>
      <c r="S347" s="21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15.300468961178426</v>
      </c>
    </row>
    <row r="348" spans="1:19" ht="14.25" customHeight="1" x14ac:dyDescent="0.2">
      <c r="A348" s="19" t="s">
        <v>13</v>
      </c>
      <c r="B348" s="20">
        <f>'7.жеке-улут.вал.'!B348+'8.юрид-улут.вал.'!B348+'9.рез.эмес.-улут.вал.'!B180</f>
        <v>279575999.69999999</v>
      </c>
      <c r="C348" s="21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1.6100975709371654</v>
      </c>
      <c r="D348" s="22">
        <f>'7.жеке-улут.вал.'!D348+'8.юрид-улут.вал.'!D348+'9.рез.эмес.-улут.вал.'!D180</f>
        <v>270028242.12</v>
      </c>
      <c r="E348" s="21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1.2774923321013238</v>
      </c>
      <c r="F348" s="22">
        <f t="shared" si="30"/>
        <v>9547757.5799999982</v>
      </c>
      <c r="G348" s="21">
        <f t="shared" si="31"/>
        <v>11.016788850036978</v>
      </c>
      <c r="H348" s="22">
        <f>'7.жеке-улут.вал.'!H348+'8.юрид-улут.вал.'!H348+'9.рез.эмес.-улут.вал.'!H180</f>
        <v>1189587.8700000001</v>
      </c>
      <c r="I348" s="21">
        <f>('7.жеке-улут.вал.'!H348*'7.жеке-улут.вал.'!I348+'8.юрид-улут.вал.'!H348*'8.юрид-улут.вал.'!I348+'9.рез.эмес.-улут.вал.'!H180*'9.рез.эмес.-улут.вал.'!I180)/('7.жеке-улут.вал.'!H348+'8.юрид-улут.вал.'!H348+'9.рез.эмес.-улут.вал.'!H180)</f>
        <v>0.88222127180903465</v>
      </c>
      <c r="J348" s="22">
        <f>'7.жеке-улут.вал.'!J348+'8.юрид-улут.вал.'!J348+'9.рез.эмес.-улут.вал.'!J180</f>
        <v>630705.04999999993</v>
      </c>
      <c r="K348" s="21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6.6765391272830339</v>
      </c>
      <c r="L348" s="22">
        <f>'7.жеке-улут.вал.'!L348+'8.юрид-улут.вал.'!L348+'9.рез.эмес.-улут.вал.'!L180</f>
        <v>663553.58000000007</v>
      </c>
      <c r="M348" s="21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9.0889698141633044</v>
      </c>
      <c r="N348" s="22">
        <f>'7.жеке-улут.вал.'!N348+'8.юрид-улут.вал.'!N348+'9.рез.эмес.-улут.вал.'!N180</f>
        <v>4717817.26</v>
      </c>
      <c r="O348" s="21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13.091539820090437</v>
      </c>
      <c r="P348" s="22">
        <f>'7.жеке-улут.вал.'!P348+'8.юрид-улут.вал.'!P348+'9.рез.эмес.-улут.вал.'!P180</f>
        <v>2318859.71</v>
      </c>
      <c r="Q348" s="21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13.683157096597306</v>
      </c>
      <c r="R348" s="22">
        <f>'7.жеке-улут.вал.'!R348+'8.юрид-улут.вал.'!R348+'9.рез.эмес.-улут.вал.'!R180</f>
        <v>27234.109999999997</v>
      </c>
      <c r="S348" s="21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14.738499025670373</v>
      </c>
    </row>
    <row r="349" spans="1:19" ht="14.25" customHeight="1" x14ac:dyDescent="0.2">
      <c r="A349" s="19" t="s">
        <v>14</v>
      </c>
      <c r="B349" s="20">
        <f>'7.жеке-улут.вал.'!B349+'8.юрид-улут.вал.'!B349+'9.рез.эмес.-улут.вал.'!B181</f>
        <v>307432159.90999997</v>
      </c>
      <c r="C349" s="21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1.3511657503788959</v>
      </c>
      <c r="D349" s="22">
        <f>'7.жеке-улут.вал.'!D349+'8.юрид-улут.вал.'!D349+'9.рез.эмес.-улут.вал.'!D181</f>
        <v>298363436.91000003</v>
      </c>
      <c r="E349" s="21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1.0298818608966789</v>
      </c>
      <c r="F349" s="22">
        <f t="shared" si="30"/>
        <v>9068723</v>
      </c>
      <c r="G349" s="21">
        <f t="shared" si="31"/>
        <v>11.921492519619362</v>
      </c>
      <c r="H349" s="22">
        <f>'7.жеке-улут.вал.'!H349+'8.юрид-улут.вал.'!H349+'9.рез.эмес.-улут.вал.'!H181</f>
        <v>486919.71</v>
      </c>
      <c r="I349" s="21">
        <f>('7.жеке-улут.вал.'!H349*'7.жеке-улут.вал.'!I349+'8.юрид-улут.вал.'!H349*'8.юрид-улут.вал.'!I349+'9.рез.эмес.-улут.вал.'!H181*'9.рез.эмес.-улут.вал.'!I181)/('7.жеке-улут.вал.'!H349+'8.юрид-улут.вал.'!H349+'9.рез.эмес.-улут.вал.'!H181)</f>
        <v>2.6325749645665413</v>
      </c>
      <c r="J349" s="22">
        <f>'7.жеке-улут.вал.'!J349+'8.юрид-улут.вал.'!J349+'9.рез.эмес.-улут.вал.'!J181</f>
        <v>746958.17</v>
      </c>
      <c r="K349" s="21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6.9858246694055186</v>
      </c>
      <c r="L349" s="22">
        <f>'7.жеке-улут.вал.'!L349+'8.юрид-улут.вал.'!L349+'9.рез.эмес.-улут.вал.'!L181</f>
        <v>1114283.28</v>
      </c>
      <c r="M349" s="21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9.4219922024675835</v>
      </c>
      <c r="N349" s="22">
        <f>'7.жеке-улут.вал.'!N349+'8.юрид-улут.вал.'!N349+'9.рез.эмес.-улут.вал.'!N181</f>
        <v>3439393.25</v>
      </c>
      <c r="O349" s="21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13.045689552336041</v>
      </c>
      <c r="P349" s="22">
        <f>'7.жеке-улут.вал.'!P349+'8.юрид-улут.вал.'!P349+'9.рез.эмес.-улут.вал.'!P181</f>
        <v>3247620.82</v>
      </c>
      <c r="Q349" s="21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14.080496385874245</v>
      </c>
      <c r="R349" s="22">
        <f>'7.жеке-улут.вал.'!R349+'8.юрид-улут.вал.'!R349+'9.рез.эмес.-улут.вал.'!R181</f>
        <v>33547.769999999997</v>
      </c>
      <c r="S349" s="21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15.399049641749706</v>
      </c>
    </row>
    <row r="350" spans="1:19" ht="14.25" customHeight="1" x14ac:dyDescent="0.2">
      <c r="A350" s="19" t="s">
        <v>15</v>
      </c>
      <c r="B350" s="20">
        <f>'7.жеке-улут.вал.'!B350+'8.юрид-улут.вал.'!B350+'9.рез.эмес.-улут.вал.'!B182</f>
        <v>304502628.51000005</v>
      </c>
      <c r="C350" s="21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1.6568921912476369</v>
      </c>
      <c r="D350" s="22">
        <f>'7.жеке-улут.вал.'!D350+'8.юрид-улут.вал.'!D350+'9.рез.эмес.-улут.вал.'!D182</f>
        <v>296296509.38999999</v>
      </c>
      <c r="E350" s="21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1.385274528805339</v>
      </c>
      <c r="F350" s="22">
        <f t="shared" si="30"/>
        <v>8206119.120000001</v>
      </c>
      <c r="G350" s="21">
        <f t="shared" si="31"/>
        <v>11.464130435471931</v>
      </c>
      <c r="H350" s="22">
        <f>'7.жеке-улут.вал.'!H350+'8.юрид-улут.вал.'!H350+'9.рез.эмес.-улут.вал.'!H182</f>
        <v>614764.51</v>
      </c>
      <c r="I350" s="21">
        <f>('7.жеке-улут.вал.'!H350*'7.жеке-улут.вал.'!I350+'8.юрид-улут.вал.'!H350*'8.юрид-улут.вал.'!I350+'9.рез.эмес.-улут.вал.'!H182*'9.рез.эмес.-улут.вал.'!I182)/('7.жеке-улут.вал.'!H350+'8.юрид-улут.вал.'!H350+'9.рез.эмес.-улут.вал.'!H182)</f>
        <v>1.9297106383060385</v>
      </c>
      <c r="J350" s="22">
        <f>'7.жеке-улут.вал.'!J350+'8.юрид-улут.вал.'!J350+'9.рез.эмес.-улут.вал.'!J182</f>
        <v>644973.49000000011</v>
      </c>
      <c r="K350" s="21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6.2944640095207598</v>
      </c>
      <c r="L350" s="22">
        <f>'7.жеке-улут.вал.'!L350+'8.юрид-улут.вал.'!L350+'9.рез.эмес.-улут.вал.'!L182</f>
        <v>680899.20000000007</v>
      </c>
      <c r="M350" s="21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9.1051203579031945</v>
      </c>
      <c r="N350" s="22">
        <f>'7.жеке-улут.вал.'!N350+'8.юрид-улут.вал.'!N350+'9.рез.эмес.-улут.вал.'!N182</f>
        <v>3334658.41</v>
      </c>
      <c r="O350" s="21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12.543910781854288</v>
      </c>
      <c r="P350" s="22">
        <f>'7.жеке-улут.вал.'!P350+'8.юрид-улут.вал.'!P350+'9.рез.эмес.-улут.вал.'!P182</f>
        <v>2836191.44</v>
      </c>
      <c r="Q350" s="21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14.009322756083096</v>
      </c>
      <c r="R350" s="22">
        <f>'7.жеке-улут.вал.'!R350+'8.юрид-улут.вал.'!R350+'9.рез.эмес.-улут.вал.'!R182</f>
        <v>94632.07</v>
      </c>
      <c r="S350" s="21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11.280445352194032</v>
      </c>
    </row>
    <row r="351" spans="1:19" ht="14.25" customHeight="1" x14ac:dyDescent="0.2">
      <c r="A351" s="19" t="s">
        <v>16</v>
      </c>
      <c r="B351" s="20">
        <f>'7.жеке-улут.вал.'!B351+'8.юрид-улут.вал.'!B351+'9.рез.эмес.-улут.вал.'!B183</f>
        <v>366152839.75</v>
      </c>
      <c r="C351" s="21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1.7122159567896695</v>
      </c>
      <c r="D351" s="22">
        <f>'7.жеке-улут.вал.'!D351+'8.юрид-улут.вал.'!D351+'9.рез.эмес.-улут.вал.'!D183</f>
        <v>355526151.56000006</v>
      </c>
      <c r="E351" s="21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1.4533488428951762</v>
      </c>
      <c r="F351" s="22">
        <f t="shared" si="30"/>
        <v>10626688.190000001</v>
      </c>
      <c r="G351" s="21">
        <f t="shared" si="31"/>
        <v>10.372866116353027</v>
      </c>
      <c r="H351" s="22">
        <f>'7.жеке-улут.вал.'!H351+'8.юрид-улут.вал.'!H351+'9.рез.эмес.-улут.вал.'!H183</f>
        <v>1102599.6800000002</v>
      </c>
      <c r="I351" s="21">
        <f>('7.жеке-улут.вал.'!H351*'7.жеке-улут.вал.'!I351+'8.юрид-улут.вал.'!H351*'8.юрид-улут.вал.'!I351+'9.рез.эмес.-улут.вал.'!H183*'9.рез.эмес.-улут.вал.'!I183)/('7.жеке-улут.вал.'!H351+'8.юрид-улут.вал.'!H351+'9.рез.эмес.-улут.вал.'!H183)</f>
        <v>1.109944899857036</v>
      </c>
      <c r="J351" s="22">
        <f>'7.жеке-улут.вал.'!J351+'8.юрид-улут.вал.'!J351+'9.рез.эмес.-улут.вал.'!J183</f>
        <v>765614.93</v>
      </c>
      <c r="K351" s="21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5.7527273288675245</v>
      </c>
      <c r="L351" s="22">
        <f>'7.жеке-улут.вал.'!L351+'8.юрид-улут.вал.'!L351+'9.рез.эмес.-улут.вал.'!L183</f>
        <v>1353828.9200000002</v>
      </c>
      <c r="M351" s="21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8.8598394888772241</v>
      </c>
      <c r="N351" s="22">
        <f>'7.жеке-улут.вал.'!N351+'8.юрид-улут.вал.'!N351+'9.рез.эмес.-улут.вал.'!N183</f>
        <v>3803580.6500000004</v>
      </c>
      <c r="O351" s="21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12.117663834602762</v>
      </c>
      <c r="P351" s="22">
        <f>'7.жеке-улут.вал.'!P351+'8.юрид-улут.вал.'!P351+'9.рез.эмес.-улут.вал.'!P183</f>
        <v>3583957.94</v>
      </c>
      <c r="Q351" s="21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12.912309382654199</v>
      </c>
      <c r="R351" s="22">
        <f>'7.жеке-улут.вал.'!R351+'8.юрид-улут.вал.'!R351+'9.рез.эмес.-улут.вал.'!R183</f>
        <v>17106.07</v>
      </c>
      <c r="S351" s="21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13.94959132635374</v>
      </c>
    </row>
    <row r="352" spans="1:19" ht="14.25" customHeight="1" x14ac:dyDescent="0.2">
      <c r="A352" s="19" t="s">
        <v>17</v>
      </c>
      <c r="B352" s="20">
        <f>'7.жеке-улут.вал.'!B352+'8.юрид-улут.вал.'!B352+'9.рез.эмес.-улут.вал.'!B184</f>
        <v>357243988.68000007</v>
      </c>
      <c r="C352" s="21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1.6788154510846649</v>
      </c>
      <c r="D352" s="22">
        <f>'7.жеке-улут.вал.'!D352+'8.юрид-улут.вал.'!D352+'9.рез.эмес.-улут.вал.'!D184</f>
        <v>348263792.99000001</v>
      </c>
      <c r="E352" s="21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1.4485855217748265</v>
      </c>
      <c r="F352" s="22">
        <f t="shared" si="30"/>
        <v>8980195.6899999995</v>
      </c>
      <c r="G352" s="21">
        <f t="shared" si="31"/>
        <v>10.607434738362585</v>
      </c>
      <c r="H352" s="22">
        <f>'7.жеке-улут.вал.'!H352+'8.юрид-улут.вал.'!H352+'9.рез.эмес.-улут.вал.'!H184</f>
        <v>1002119.0599999999</v>
      </c>
      <c r="I352" s="21">
        <f>('7.жеке-улут.вал.'!H352*'7.жеке-улут.вал.'!I352+'8.юрид-улут.вал.'!H352*'8.юрид-улут.вал.'!I352+'9.рез.эмес.-улут.вал.'!H184*'9.рез.эмес.-улут.вал.'!I184)/('7.жеке-улут.вал.'!H352+'8.юрид-улут.вал.'!H352+'9.рез.эмес.-улут.вал.'!H184)</f>
        <v>1.0883798599739236</v>
      </c>
      <c r="J352" s="22">
        <f>'7.жеке-улут.вал.'!J352+'8.юрид-улут.вал.'!J352+'9.рез.эмес.-улут.вал.'!J184</f>
        <v>668688.28999999992</v>
      </c>
      <c r="K352" s="21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5.6888546178967783</v>
      </c>
      <c r="L352" s="22">
        <f>'7.жеке-улут.вал.'!L352+'8.юрид-улут.вал.'!L352+'9.рез.эмес.-улут.вал.'!L184</f>
        <v>658838.97000000009</v>
      </c>
      <c r="M352" s="21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8.3472646504198149</v>
      </c>
      <c r="N352" s="22">
        <f>'7.жеке-улут.вал.'!N352+'8.юрид-улут.вал.'!N352+'9.рез.эмес.-улут.вал.'!N184</f>
        <v>4107468.59</v>
      </c>
      <c r="O352" s="21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12.375007275588207</v>
      </c>
      <c r="P352" s="22">
        <f>'7.жеке-улут.вал.'!P352+'8.юрид-улут.вал.'!P352+'9.рез.эмес.-улут.вал.'!P184</f>
        <v>2522385.0900000003</v>
      </c>
      <c r="Q352" s="21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13.377023390904963</v>
      </c>
      <c r="R352" s="22">
        <f>'7.жеке-улут.вал.'!R352+'8.юрид-улут.вал.'!R352+'9.рез.эмес.-улут.вал.'!R184</f>
        <v>20695.690000000002</v>
      </c>
      <c r="S352" s="21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14.042622922937074</v>
      </c>
    </row>
    <row r="353" spans="1:19" ht="14.25" customHeight="1" x14ac:dyDescent="0.2">
      <c r="A353" s="19" t="s">
        <v>18</v>
      </c>
      <c r="B353" s="20">
        <f>'7.жеке-улут.вал.'!B353+'8.юрид-улут.вал.'!B353+'9.рез.эмес.-улут.вал.'!B185</f>
        <v>363703165.11000001</v>
      </c>
      <c r="C353" s="21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1.7661326047938701</v>
      </c>
      <c r="D353" s="22">
        <f>'7.жеке-улут.вал.'!D353+'8.юрид-улут.вал.'!D353+'9.рез.эмес.-улут.вал.'!D185</f>
        <v>353250084.03999996</v>
      </c>
      <c r="E353" s="21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1.4932333316384152</v>
      </c>
      <c r="F353" s="22">
        <f t="shared" si="30"/>
        <v>10453081.07</v>
      </c>
      <c r="G353" s="21">
        <f t="shared" si="31"/>
        <v>10.98845571996506</v>
      </c>
      <c r="H353" s="22">
        <f>'7.жеке-улут.вал.'!H353+'8.юрид-улут.вал.'!H353+'9.рез.эмес.-улут.вал.'!H185</f>
        <v>943066.25000000012</v>
      </c>
      <c r="I353" s="21">
        <f>('7.жеке-улут.вал.'!H353*'7.жеке-улут.вал.'!I353+'8.юрид-улут.вал.'!H353*'8.юрид-улут.вал.'!I353+'9.рез.эмес.-улут.вал.'!H185*'9.рез.эмес.-улут.вал.'!I185)/('7.жеке-улут.вал.'!H353+'8.юрид-улут.вал.'!H353+'9.рез.эмес.-улут.вал.'!H185)</f>
        <v>1.0841542696496644</v>
      </c>
      <c r="J353" s="22">
        <f>'7.жеке-улут.вал.'!J353+'8.юрид-улут.вал.'!J353+'9.рез.эмес.-улут.вал.'!J185</f>
        <v>577319.74</v>
      </c>
      <c r="K353" s="21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6.0402617944434018</v>
      </c>
      <c r="L353" s="22">
        <f>'7.жеке-улут.вал.'!L353+'8.юрид-улут.вал.'!L353+'9.рез.эмес.-улут.вал.'!L185</f>
        <v>780247.34</v>
      </c>
      <c r="M353" s="21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8.5327244355616809</v>
      </c>
      <c r="N353" s="22">
        <f>'7.жеке-улут.вал.'!N353+'8.юрид-улут.вал.'!N353+'9.рез.эмес.-улут.вал.'!N185</f>
        <v>4601128.55</v>
      </c>
      <c r="O353" s="21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12.253268409790483</v>
      </c>
      <c r="P353" s="22">
        <f>'7.жеке-улут.вал.'!P353+'8.юрид-улут.вал.'!P353+'9.рез.эмес.-улут.вал.'!P185</f>
        <v>3513291.54</v>
      </c>
      <c r="Q353" s="21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13.318280230993842</v>
      </c>
      <c r="R353" s="22">
        <f>'7.жеке-улут.вал.'!R353+'8.юрид-улут.вал.'!R353+'9.рез.эмес.-улут.вал.'!R185</f>
        <v>38027.65</v>
      </c>
      <c r="S353" s="21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13.835377334649916</v>
      </c>
    </row>
    <row r="354" spans="1:19" ht="14.25" customHeight="1" x14ac:dyDescent="0.2">
      <c r="A354" s="19" t="s">
        <v>19</v>
      </c>
      <c r="B354" s="20">
        <f>'7.жеке-улут.вал.'!B354+'8.юрид-улут.вал.'!B354+'9.рез.эмес.-улут.вал.'!B186</f>
        <v>391175653.39000005</v>
      </c>
      <c r="C354" s="21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1.6623987219934782</v>
      </c>
      <c r="D354" s="22">
        <f>'7.жеке-улут.вал.'!D354+'8.юрид-улут.вал.'!D354+'9.рез.эмес.-улут.вал.'!D186</f>
        <v>382177184.18000001</v>
      </c>
      <c r="E354" s="21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1.4584458279636068</v>
      </c>
      <c r="F354" s="22">
        <f t="shared" si="30"/>
        <v>8998469.2100000009</v>
      </c>
      <c r="G354" s="21">
        <f t="shared" si="31"/>
        <v>10.324554576133286</v>
      </c>
      <c r="H354" s="22">
        <f>'7.жеке-улут.вал.'!H354+'8.юрид-улут.вал.'!H354+'9.рез.эмес.-улут.вал.'!H186</f>
        <v>811626.77000000014</v>
      </c>
      <c r="I354" s="21">
        <f>('7.жеке-улут.вал.'!H354*'7.жеке-улут.вал.'!I354+'8.юрид-улут.вал.'!H354*'8.юрид-улут.вал.'!I354+'9.рез.эмес.-улут.вал.'!H186*'9.рез.эмес.-улут.вал.'!I186)/('7.жеке-улут.вал.'!H354+'8.юрид-улут.вал.'!H354+'9.рез.эмес.-улут.вал.'!H186)</f>
        <v>1.4360458437071961</v>
      </c>
      <c r="J354" s="22">
        <f>'7.жеке-улут.вал.'!J354+'8.юрид-улут.вал.'!J354+'9.рез.эмес.-улут.вал.'!J186</f>
        <v>619454.30000000005</v>
      </c>
      <c r="K354" s="21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6.0379146700571731</v>
      </c>
      <c r="L354" s="22">
        <f>'7.жеке-улут.вал.'!L354+'8.юрид-улут.вал.'!L354+'9.рез.эмес.-улут.вал.'!L186</f>
        <v>1005373.5</v>
      </c>
      <c r="M354" s="21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8.4195566392987242</v>
      </c>
      <c r="N354" s="22">
        <f>'7.жеке-улут.вал.'!N354+'8.юрид-улут.вал.'!N354+'9.рез.эмес.-улут.вал.'!N186</f>
        <v>4090800.2800000003</v>
      </c>
      <c r="O354" s="21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11.327674466718292</v>
      </c>
      <c r="P354" s="22">
        <f>'7.жеке-улут.вал.'!P354+'8.юрид-улут.вал.'!P354+'9.рез.эмес.-улут.вал.'!P186</f>
        <v>2450271.15</v>
      </c>
      <c r="Q354" s="21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13.430514912523032</v>
      </c>
      <c r="R354" s="22">
        <f>'7.жеке-улут.вал.'!R354+'8.юрид-улут.вал.'!R354+'9.рез.эмес.-улут.вал.'!R186</f>
        <v>20943.210000000003</v>
      </c>
      <c r="S354" s="21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13.702998647294315</v>
      </c>
    </row>
    <row r="355" spans="1:19" ht="14.25" customHeight="1" x14ac:dyDescent="0.2">
      <c r="A355" s="19" t="s">
        <v>20</v>
      </c>
      <c r="B355" s="20">
        <f>'7.жеке-улут.вал.'!B355+'8.юрид-улут.вал.'!B355+'9.рез.эмес.-улут.вал.'!B187</f>
        <v>377980422.54999995</v>
      </c>
      <c r="C355" s="21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1.6925170857447647</v>
      </c>
      <c r="D355" s="22">
        <f>'7.жеке-улут.вал.'!D355+'8.юрид-улут.вал.'!D355+'9.рез.эмес.-улут.вал.'!D187</f>
        <v>368749300.72999996</v>
      </c>
      <c r="E355" s="21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1.4734963041680311</v>
      </c>
      <c r="F355" s="22">
        <f t="shared" si="30"/>
        <v>9231121.8200000003</v>
      </c>
      <c r="G355" s="21">
        <f t="shared" si="31"/>
        <v>10.441590234880023</v>
      </c>
      <c r="H355" s="22">
        <f>'7.жеке-улут.вал.'!H355+'8.юрид-улут.вал.'!H355+'9.рез.эмес.-улут.вал.'!H187</f>
        <v>1185334.76</v>
      </c>
      <c r="I355" s="21">
        <f>('7.жеке-улут.вал.'!H355*'7.жеке-улут.вал.'!I355+'8.юрид-улут.вал.'!H355*'8.юрид-улут.вал.'!I355+'9.рез.эмес.-улут.вал.'!H187*'9.рез.эмес.-улут.вал.'!I187)/('7.жеке-улут.вал.'!H355+'8.юрид-улут.вал.'!H355+'9.рез.эмес.-улут.вал.'!H187)</f>
        <v>2.4439652820946534</v>
      </c>
      <c r="J355" s="22">
        <f>'7.жеке-улут.вал.'!J355+'8.юрид-улут.вал.'!J355+'9.рез.эмес.-улут.вал.'!J187</f>
        <v>638163.60000000009</v>
      </c>
      <c r="K355" s="21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5.8356016590416626</v>
      </c>
      <c r="L355" s="22">
        <f>'7.жеке-улут.вал.'!L355+'8.юрид-улут.вал.'!L355+'9.рез.эмес.-улут.вал.'!L187</f>
        <v>1116117.5</v>
      </c>
      <c r="M355" s="21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8.5749204408138002</v>
      </c>
      <c r="N355" s="22">
        <f>'7.жеке-улут.вал.'!N355+'8.юрид-улут.вал.'!N355+'9.рез.эмес.-улут.вал.'!N187</f>
        <v>3753385.29</v>
      </c>
      <c r="O355" s="21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12.371833917029035</v>
      </c>
      <c r="P355" s="22">
        <f>'7.жеке-улут.вал.'!P355+'8.юрид-улут.вал.'!P355+'9.рез.эмес.-улут.вал.'!P187</f>
        <v>2505621.5300000003</v>
      </c>
      <c r="Q355" s="21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13.306277277079445</v>
      </c>
      <c r="R355" s="22">
        <f>'7.жеке-улут.вал.'!R355+'8.юрид-улут.вал.'!R355+'9.рез.эмес.-улут.вал.'!R187</f>
        <v>32499.14</v>
      </c>
      <c r="S355" s="21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12.89981394892293</v>
      </c>
    </row>
    <row r="356" spans="1:19" ht="14.25" customHeight="1" thickBot="1" x14ac:dyDescent="0.25">
      <c r="A356" s="25" t="s">
        <v>21</v>
      </c>
      <c r="B356" s="26">
        <f>'7.жеке-улут.вал.'!B356+'8.юрид-улут.вал.'!B356+'9.рез.эмес.-улут.вал.'!B188</f>
        <v>467897521.67999983</v>
      </c>
      <c r="C356" s="27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1.7045038393536103</v>
      </c>
      <c r="D356" s="28">
        <f>'7.жеке-улут.вал.'!D356+'8.юрид-улут.вал.'!D356+'9.рез.эмес.-улут.вал.'!D188</f>
        <v>454124788.56999999</v>
      </c>
      <c r="E356" s="27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1.4653471482350591</v>
      </c>
      <c r="F356" s="28">
        <f t="shared" ref="F356:F367" si="32">H356+J356+L356+N356+P356+R356</f>
        <v>13772733.110000001</v>
      </c>
      <c r="G356" s="27">
        <f t="shared" ref="G356:G367" si="33">(H356*I356+J356*K356+L356*M356+N356*O356+P356*Q356+R356*S356)/(H356+J356+L356+N356+P356+R356)</f>
        <v>9.5901559406388568</v>
      </c>
      <c r="H356" s="28">
        <f>'7.жеке-улут.вал.'!H356+'8.юрид-улут.вал.'!H356+'9.рез.эмес.-улут.вал.'!H188</f>
        <v>2994301.4800000004</v>
      </c>
      <c r="I356" s="27">
        <f>('7.жеке-улут.вал.'!H356*'7.жеке-улут.вал.'!I356+'8.юрид-улут.вал.'!H356*'8.юрид-улут.вал.'!I356+'9.рез.эмес.-улут.вал.'!H188*'9.рез.эмес.-улут.вал.'!I188)/('7.жеке-улут.вал.'!H356+'8.юрид-улут.вал.'!H356+'9.рез.эмес.-улут.вал.'!H188)</f>
        <v>0.96221996984752534</v>
      </c>
      <c r="J356" s="28">
        <f>'7.жеке-улут.вал.'!J356+'8.юрид-улут.вал.'!J356+'9.рез.эмес.-улут.вал.'!J188</f>
        <v>818725.72</v>
      </c>
      <c r="K356" s="27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5.8074669661043483</v>
      </c>
      <c r="L356" s="28">
        <f>'7.жеке-улут.вал.'!L356+'8.юрид-улут.вал.'!L356+'9.рез.эмес.-улут.вал.'!L188</f>
        <v>1200412.07</v>
      </c>
      <c r="M356" s="27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8.9566703330465511</v>
      </c>
      <c r="N356" s="28">
        <f>'7.жеке-улут.вал.'!N356+'8.юрид-улут.вал.'!N356+'9.рез.эмес.-улут.вал.'!N188</f>
        <v>5357414.0000000009</v>
      </c>
      <c r="O356" s="27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12.732489576706225</v>
      </c>
      <c r="P356" s="28">
        <f>'7.жеке-улут.вал.'!P356+'8.юрид-улут.вал.'!P356+'9.рез.эмес.-улут.вал.'!P188</f>
        <v>3380642.3099999996</v>
      </c>
      <c r="Q356" s="27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13.368598037424427</v>
      </c>
      <c r="R356" s="28">
        <f>'7.жеке-улут.вал.'!R356+'8.юрид-улут.вал.'!R356+'9.рез.эмес.-улут.вал.'!R188</f>
        <v>21237.53</v>
      </c>
      <c r="S356" s="27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13.532541783342959</v>
      </c>
    </row>
    <row r="357" spans="1:19" ht="14.25" customHeight="1" x14ac:dyDescent="0.2">
      <c r="A357" s="32" t="s">
        <v>77</v>
      </c>
      <c r="B357" s="20">
        <f>'7.жеке-улут.вал.'!B357+'8.юрид-улут.вал.'!B357+'9.рез.эмес.-улут.вал.'!B189</f>
        <v>415369918.58000004</v>
      </c>
      <c r="C357" s="21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1.9729706797741078</v>
      </c>
      <c r="D357" s="22">
        <f>'7.жеке-улут.вал.'!D357+'8.юрид-улут.вал.'!D357+'9.рез.эмес.-улут.вал.'!D189</f>
        <v>397478275.39999998</v>
      </c>
      <c r="E357" s="21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1.5746587555469178</v>
      </c>
      <c r="F357" s="22">
        <f t="shared" si="32"/>
        <v>17891643.179999996</v>
      </c>
      <c r="G357" s="21">
        <f t="shared" si="33"/>
        <v>10.821813411561655</v>
      </c>
      <c r="H357" s="22">
        <f>'7.жеке-улут.вал.'!H357+'8.юрид-улут.вал.'!H357+'9.рез.эмес.-улут.вал.'!H189</f>
        <v>1113076.45</v>
      </c>
      <c r="I357" s="21">
        <f>('7.жеке-улут.вал.'!H357*'7.жеке-улут.вал.'!I357+'8.юрид-улут.вал.'!H357*'8.юрид-улут.вал.'!I357+'9.рез.эмес.-улут.вал.'!H189*'9.рез.эмес.-улут.вал.'!I189)/('7.жеке-улут.вал.'!H357+'8.юрид-улут.вал.'!H357+'9.рез.эмес.-улут.вал.'!H189)</f>
        <v>0.94664886387633118</v>
      </c>
      <c r="J357" s="22">
        <f>'7.жеке-улут.вал.'!J357+'8.юрид-улут.вал.'!J357+'9.рез.эмес.-улут.вал.'!J189</f>
        <v>842670.44000000006</v>
      </c>
      <c r="K357" s="21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5.6524622936814977</v>
      </c>
      <c r="L357" s="22">
        <f>'7.жеке-улут.вал.'!L357+'8.юрид-улут.вал.'!L357+'9.рез.эмес.-улут.вал.'!L189</f>
        <v>1309011.96</v>
      </c>
      <c r="M357" s="21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9.2738375278863021</v>
      </c>
      <c r="N357" s="22">
        <f>'7.жеке-улут.вал.'!N357+'8.юрид-улут.вал.'!N357+'9.рез.эмес.-улут.вал.'!N189</f>
        <v>12638468.399999999</v>
      </c>
      <c r="O357" s="21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11.858796740465772</v>
      </c>
      <c r="P357" s="22">
        <f>'7.жеке-улут.вал.'!P357+'8.юрид-улут.вал.'!P357+'9.рез.эмес.-улут.вал.'!P189</f>
        <v>1945574.82</v>
      </c>
      <c r="Q357" s="21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12.979815248379868</v>
      </c>
      <c r="R357" s="22">
        <f>'7.жеке-улут.вал.'!R357+'8.юрид-улут.вал.'!R357+'9.рез.эмес.-улут.вал.'!R189</f>
        <v>42841.11</v>
      </c>
      <c r="S357" s="21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12.45007083850065</v>
      </c>
    </row>
    <row r="358" spans="1:19" ht="14.25" customHeight="1" x14ac:dyDescent="0.2">
      <c r="A358" s="19" t="s">
        <v>11</v>
      </c>
      <c r="B358" s="20">
        <f>'7.жеке-улут.вал.'!B358+'8.юрид-улут.вал.'!B358+'9.рез.эмес.-улут.вал.'!B190</f>
        <v>408230914.72000009</v>
      </c>
      <c r="C358" s="21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1.698930611749482</v>
      </c>
      <c r="D358" s="22">
        <f>'7.жеке-улут.вал.'!D358+'8.юрид-улут.вал.'!D358+'9.рез.эмес.-улут.вал.'!D190</f>
        <v>398043994.84000003</v>
      </c>
      <c r="E358" s="21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1.4780923439884956</v>
      </c>
      <c r="F358" s="22">
        <f t="shared" si="32"/>
        <v>10186919.879999999</v>
      </c>
      <c r="G358" s="21">
        <f t="shared" si="33"/>
        <v>10.327971317734576</v>
      </c>
      <c r="H358" s="22">
        <f>'7.жеке-улут.вал.'!H358+'8.юрид-улут.вал.'!H358+'9.рез.эмес.-улут.вал.'!H190</f>
        <v>1500621.09</v>
      </c>
      <c r="I358" s="21">
        <f>('7.жеке-улут.вал.'!H358*'7.жеке-улут.вал.'!I358+'8.юрид-улут.вал.'!H358*'8.юрид-улут.вал.'!I358+'9.рез.эмес.-улут.вал.'!H190*'9.рез.эмес.-улут.вал.'!I190)/('7.жеке-улут.вал.'!H358+'8.юрид-улут.вал.'!H358+'9.рез.эмес.-улут.вал.'!H190)</f>
        <v>1.4923583336417052</v>
      </c>
      <c r="J358" s="22">
        <f>'7.жеке-улут.вал.'!J358+'8.юрид-улут.вал.'!J358+'9.рез.эмес.-улут.вал.'!J190</f>
        <v>821801.07</v>
      </c>
      <c r="K358" s="21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6.3313944582720003</v>
      </c>
      <c r="L358" s="22">
        <f>'7.жеке-улут.вал.'!L358+'8.юрид-улут.вал.'!L358+'9.рез.эмес.-улут.вал.'!L190</f>
        <v>1100018.22</v>
      </c>
      <c r="M358" s="21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8.9798743456267509</v>
      </c>
      <c r="N358" s="22">
        <f>'7.жеке-улут.вал.'!N358+'8.юрид-улут.вал.'!N358+'9.рез.эмес.-улут.вал.'!N190</f>
        <v>4362999.2299999995</v>
      </c>
      <c r="O358" s="21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12.919542447249102</v>
      </c>
      <c r="P358" s="22">
        <f>'7.жеке-улут.вал.'!P358+'8.юрид-улут.вал.'!P358+'9.рез.эмес.-улут.вал.'!P190</f>
        <v>2368415.29</v>
      </c>
      <c r="Q358" s="21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13.137170584302382</v>
      </c>
      <c r="R358" s="22">
        <f>'7.жеке-улут.вал.'!R358+'8.юрид-улут.вал.'!R358+'9.рез.эмес.-улут.вал.'!R190</f>
        <v>33064.979999999996</v>
      </c>
      <c r="S358" s="21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12.319692466168178</v>
      </c>
    </row>
    <row r="359" spans="1:19" ht="14.25" customHeight="1" x14ac:dyDescent="0.2">
      <c r="A359" s="19" t="s">
        <v>12</v>
      </c>
      <c r="B359" s="20">
        <f>'7.жеке-улут.вал.'!B359+'8.юрид-улут.вал.'!B359+'9.рез.эмес.-улут.вал.'!B191</f>
        <v>495845141.92000008</v>
      </c>
      <c r="C359" s="21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1.6359390874372484</v>
      </c>
      <c r="D359" s="22">
        <f>'7.жеке-улут.вал.'!D359+'8.юрид-улут.вал.'!D359+'9.рез.эмес.-улут.вал.'!D191</f>
        <v>481561991.16999996</v>
      </c>
      <c r="E359" s="21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1.4324879287114984</v>
      </c>
      <c r="F359" s="22">
        <f t="shared" si="32"/>
        <v>14283150.75</v>
      </c>
      <c r="G359" s="21">
        <f t="shared" si="33"/>
        <v>8.4953741530383251</v>
      </c>
      <c r="H359" s="22">
        <f>'7.жеке-улут.вал.'!H359+'8.юрид-улут.вал.'!H359+'9.рез.эмес.-улут.вал.'!H191</f>
        <v>4006737.67</v>
      </c>
      <c r="I359" s="21">
        <f>('7.жеке-улут.вал.'!H359*'7.жеке-улут.вал.'!I359+'8.юрид-улут.вал.'!H359*'8.юрид-улут.вал.'!I359+'9.рез.эмес.-улут.вал.'!H191*'9.рез.эмес.-улут.вал.'!I191)/('7.жеке-улут.вал.'!H359+'8.юрид-улут.вал.'!H359+'9.рез.эмес.-улут.вал.'!H191)</f>
        <v>0.58028033320184969</v>
      </c>
      <c r="J359" s="22">
        <f>'7.жеке-улут.вал.'!J359+'8.юрид-улут.вал.'!J359+'9.рез.эмес.-улут.вал.'!J191</f>
        <v>1027282.51</v>
      </c>
      <c r="K359" s="21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6.1408520076916346</v>
      </c>
      <c r="L359" s="22">
        <f>'7.жеке-улут.вал.'!L359+'8.юрид-улут.вал.'!L359+'9.рез.эмес.-улут.вал.'!L191</f>
        <v>2228983.0199999996</v>
      </c>
      <c r="M359" s="21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9.5608446272955216</v>
      </c>
      <c r="N359" s="22">
        <f>'7.жеке-улут.вал.'!N359+'8.юрид-улут.вал.'!N359+'9.рез.эмес.-улут.вал.'!N191</f>
        <v>4624480.67</v>
      </c>
      <c r="O359" s="21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13.190950925587916</v>
      </c>
      <c r="P359" s="22">
        <f>'7.жеке-улут.вал.'!P359+'8.юрид-улут.вал.'!P359+'9.рез.эмес.-улут.вал.'!P191</f>
        <v>2186779.33</v>
      </c>
      <c r="Q359" s="21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12.772640119019272</v>
      </c>
      <c r="R359" s="22">
        <f>'7.жеке-улут.вал.'!R359+'8.юрид-улут.вал.'!R359+'9.рез.эмес.-улут.вал.'!R191</f>
        <v>208887.55000000002</v>
      </c>
      <c r="S359" s="21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11.79622942631096</v>
      </c>
    </row>
    <row r="360" spans="1:19" ht="14.25" hidden="1" customHeight="1" x14ac:dyDescent="0.2">
      <c r="A360" s="19" t="s">
        <v>13</v>
      </c>
      <c r="B360" s="20">
        <f>'7.жеке-улут.вал.'!B360+'8.юрид-улут.вал.'!B360+'9.рез.эмес.-улут.вал.'!B192</f>
        <v>0</v>
      </c>
      <c r="C360" s="21" t="e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#DIV/0!</v>
      </c>
      <c r="D360" s="22">
        <f>'7.жеке-улут.вал.'!D360+'8.юрид-улут.вал.'!D360+'9.рез.эмес.-улут.вал.'!D192</f>
        <v>0</v>
      </c>
      <c r="E360" s="21" t="e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#DIV/0!</v>
      </c>
      <c r="F360" s="22">
        <f t="shared" si="32"/>
        <v>0</v>
      </c>
      <c r="G360" s="21" t="e">
        <f t="shared" si="33"/>
        <v>#DIV/0!</v>
      </c>
      <c r="H360" s="22">
        <f>'7.жеке-улут.вал.'!H360+'8.юрид-улут.вал.'!H360+'9.рез.эмес.-улут.вал.'!H192</f>
        <v>0</v>
      </c>
      <c r="I360" s="21" t="e">
        <f>('7.жеке-улут.вал.'!H360*'7.жеке-улут.вал.'!I360+'8.юрид-улут.вал.'!H360*'8.юрид-улут.вал.'!I360+'9.рез.эмес.-улут.вал.'!H192*'9.рез.эмес.-улут.вал.'!I192)/('7.жеке-улут.вал.'!H360+'8.юрид-улут.вал.'!H360+'9.рез.эмес.-улут.вал.'!H192)</f>
        <v>#DIV/0!</v>
      </c>
      <c r="J360" s="22">
        <f>'7.жеке-улут.вал.'!J360+'8.юрид-улут.вал.'!J360+'9.рез.эмес.-улут.вал.'!J192</f>
        <v>0</v>
      </c>
      <c r="K360" s="21" t="e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#DIV/0!</v>
      </c>
      <c r="L360" s="22">
        <f>'7.жеке-улут.вал.'!L360+'8.юрид-улут.вал.'!L360+'9.рез.эмес.-улут.вал.'!L192</f>
        <v>0</v>
      </c>
      <c r="M360" s="21" t="e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#DIV/0!</v>
      </c>
      <c r="N360" s="22">
        <f>'7.жеке-улут.вал.'!N360+'8.юрид-улут.вал.'!N360+'9.рез.эмес.-улут.вал.'!N192</f>
        <v>0</v>
      </c>
      <c r="O360" s="21" t="e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#DIV/0!</v>
      </c>
      <c r="P360" s="22">
        <f>'7.жеке-улут.вал.'!P360+'8.юрид-улут.вал.'!P360+'9.рез.эмес.-улут.вал.'!P192</f>
        <v>0</v>
      </c>
      <c r="Q360" s="21" t="e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#DIV/0!</v>
      </c>
      <c r="R360" s="22">
        <f>'7.жеке-улут.вал.'!R360+'8.юрид-улут.вал.'!R360+'9.рез.эмес.-улут.вал.'!R192</f>
        <v>0</v>
      </c>
      <c r="S360" s="21" t="e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#DIV/0!</v>
      </c>
    </row>
    <row r="361" spans="1:19" ht="14.25" hidden="1" customHeight="1" x14ac:dyDescent="0.2">
      <c r="A361" s="19" t="s">
        <v>14</v>
      </c>
      <c r="B361" s="20">
        <f>'7.жеке-улут.вал.'!B361+'8.юрид-улут.вал.'!B361+'9.рез.эмес.-улут.вал.'!B193</f>
        <v>0</v>
      </c>
      <c r="C361" s="21" t="e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#DIV/0!</v>
      </c>
      <c r="D361" s="22">
        <f>'7.жеке-улут.вал.'!D361+'8.юрид-улут.вал.'!D361+'9.рез.эмес.-улут.вал.'!D193</f>
        <v>0</v>
      </c>
      <c r="E361" s="21" t="e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#DIV/0!</v>
      </c>
      <c r="F361" s="22">
        <f t="shared" si="32"/>
        <v>0</v>
      </c>
      <c r="G361" s="21" t="e">
        <f t="shared" si="33"/>
        <v>#DIV/0!</v>
      </c>
      <c r="H361" s="22">
        <f>'7.жеке-улут.вал.'!H361+'8.юрид-улут.вал.'!H361+'9.рез.эмес.-улут.вал.'!H193</f>
        <v>0</v>
      </c>
      <c r="I361" s="21" t="e">
        <f>('7.жеке-улут.вал.'!H361*'7.жеке-улут.вал.'!I361+'8.юрид-улут.вал.'!H361*'8.юрид-улут.вал.'!I361+'9.рез.эмес.-улут.вал.'!H193*'9.рез.эмес.-улут.вал.'!I193)/('7.жеке-улут.вал.'!H361+'8.юрид-улут.вал.'!H361+'9.рез.эмес.-улут.вал.'!H193)</f>
        <v>#DIV/0!</v>
      </c>
      <c r="J361" s="22">
        <f>'7.жеке-улут.вал.'!J361+'8.юрид-улут.вал.'!J361+'9.рез.эмес.-улут.вал.'!J193</f>
        <v>0</v>
      </c>
      <c r="K361" s="21" t="e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#DIV/0!</v>
      </c>
      <c r="L361" s="22">
        <f>'7.жеке-улут.вал.'!L361+'8.юрид-улут.вал.'!L361+'9.рез.эмес.-улут.вал.'!L193</f>
        <v>0</v>
      </c>
      <c r="M361" s="21" t="e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#DIV/0!</v>
      </c>
      <c r="N361" s="22">
        <f>'7.жеке-улут.вал.'!N361+'8.юрид-улут.вал.'!N361+'9.рез.эмес.-улут.вал.'!N193</f>
        <v>0</v>
      </c>
      <c r="O361" s="21" t="e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#DIV/0!</v>
      </c>
      <c r="P361" s="22">
        <f>'7.жеке-улут.вал.'!P361+'8.юрид-улут.вал.'!P361+'9.рез.эмес.-улут.вал.'!P193</f>
        <v>0</v>
      </c>
      <c r="Q361" s="21" t="e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#DIV/0!</v>
      </c>
      <c r="R361" s="22">
        <f>'7.жеке-улут.вал.'!R361+'8.юрид-улут.вал.'!R361+'9.рез.эмес.-улут.вал.'!R193</f>
        <v>0</v>
      </c>
      <c r="S361" s="21" t="e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#DIV/0!</v>
      </c>
    </row>
    <row r="362" spans="1:19" ht="14.25" hidden="1" customHeight="1" x14ac:dyDescent="0.2">
      <c r="A362" s="19" t="s">
        <v>15</v>
      </c>
      <c r="B362" s="20">
        <f>'7.жеке-улут.вал.'!B362+'8.юрид-улут.вал.'!B362+'9.рез.эмес.-улут.вал.'!B194</f>
        <v>0</v>
      </c>
      <c r="C362" s="21" t="e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#DIV/0!</v>
      </c>
      <c r="D362" s="22">
        <f>'7.жеке-улут.вал.'!D362+'8.юрид-улут.вал.'!D362+'9.рез.эмес.-улут.вал.'!D194</f>
        <v>0</v>
      </c>
      <c r="E362" s="21" t="e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#DIV/0!</v>
      </c>
      <c r="F362" s="22">
        <f t="shared" si="32"/>
        <v>0</v>
      </c>
      <c r="G362" s="21" t="e">
        <f t="shared" si="33"/>
        <v>#DIV/0!</v>
      </c>
      <c r="H362" s="22">
        <f>'7.жеке-улут.вал.'!H362+'8.юрид-улут.вал.'!H362+'9.рез.эмес.-улут.вал.'!H194</f>
        <v>0</v>
      </c>
      <c r="I362" s="21" t="e">
        <f>('7.жеке-улут.вал.'!H362*'7.жеке-улут.вал.'!I362+'8.юрид-улут.вал.'!H362*'8.юрид-улут.вал.'!I362+'9.рез.эмес.-улут.вал.'!H194*'9.рез.эмес.-улут.вал.'!I194)/('7.жеке-улут.вал.'!H362+'8.юрид-улут.вал.'!H362+'9.рез.эмес.-улут.вал.'!H194)</f>
        <v>#DIV/0!</v>
      </c>
      <c r="J362" s="22">
        <f>'7.жеке-улут.вал.'!J362+'8.юрид-улут.вал.'!J362+'9.рез.эмес.-улут.вал.'!J194</f>
        <v>0</v>
      </c>
      <c r="K362" s="21" t="e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#DIV/0!</v>
      </c>
      <c r="L362" s="22">
        <f>'7.жеке-улут.вал.'!L362+'8.юрид-улут.вал.'!L362+'9.рез.эмес.-улут.вал.'!L194</f>
        <v>0</v>
      </c>
      <c r="M362" s="21" t="e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#DIV/0!</v>
      </c>
      <c r="N362" s="22">
        <f>'7.жеке-улут.вал.'!N362+'8.юрид-улут.вал.'!N362+'9.рез.эмес.-улут.вал.'!N194</f>
        <v>0</v>
      </c>
      <c r="O362" s="21" t="e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#DIV/0!</v>
      </c>
      <c r="P362" s="22">
        <f>'7.жеке-улут.вал.'!P362+'8.юрид-улут.вал.'!P362+'9.рез.эмес.-улут.вал.'!P194</f>
        <v>0</v>
      </c>
      <c r="Q362" s="21" t="e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#DIV/0!</v>
      </c>
      <c r="R362" s="22">
        <f>'7.жеке-улут.вал.'!R362+'8.юрид-улут.вал.'!R362+'9.рез.эмес.-улут.вал.'!R194</f>
        <v>0</v>
      </c>
      <c r="S362" s="21" t="e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#DIV/0!</v>
      </c>
    </row>
    <row r="363" spans="1:19" ht="14.25" hidden="1" customHeight="1" x14ac:dyDescent="0.2">
      <c r="A363" s="19" t="s">
        <v>16</v>
      </c>
      <c r="B363" s="20">
        <f>'7.жеке-улут.вал.'!B363+'8.юрид-улут.вал.'!B363+'9.рез.эмес.-улут.вал.'!B195</f>
        <v>0</v>
      </c>
      <c r="C363" s="21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22">
        <f>'7.жеке-улут.вал.'!D363+'8.юрид-улут.вал.'!D363+'9.рез.эмес.-улут.вал.'!D195</f>
        <v>0</v>
      </c>
      <c r="E363" s="21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22">
        <f t="shared" si="32"/>
        <v>0</v>
      </c>
      <c r="G363" s="21" t="e">
        <f t="shared" si="33"/>
        <v>#DIV/0!</v>
      </c>
      <c r="H363" s="22">
        <f>'7.жеке-улут.вал.'!H363+'8.юрид-улут.вал.'!H363+'9.рез.эмес.-улут.вал.'!H195</f>
        <v>0</v>
      </c>
      <c r="I363" s="21" t="e">
        <f>('7.жеке-улут.вал.'!H363*'7.жеке-улут.вал.'!I363+'8.юрид-улут.вал.'!H363*'8.юрид-улут.вал.'!I363+'9.рез.эмес.-улут.вал.'!H195*'9.рез.эмес.-улут.вал.'!I195)/('7.жеке-улут.вал.'!H363+'8.юрид-улут.вал.'!H363+'9.рез.эмес.-улут.вал.'!H195)</f>
        <v>#DIV/0!</v>
      </c>
      <c r="J363" s="22">
        <f>'7.жеке-улут.вал.'!J363+'8.юрид-улут.вал.'!J363+'9.рез.эмес.-улут.вал.'!J195</f>
        <v>0</v>
      </c>
      <c r="K363" s="21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22">
        <f>'7.жеке-улут.вал.'!L363+'8.юрид-улут.вал.'!L363+'9.рез.эмес.-улут.вал.'!L195</f>
        <v>0</v>
      </c>
      <c r="M363" s="21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22">
        <f>'7.жеке-улут.вал.'!N363+'8.юрид-улут.вал.'!N363+'9.рез.эмес.-улут.вал.'!N195</f>
        <v>0</v>
      </c>
      <c r="O363" s="21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22">
        <f>'7.жеке-улут.вал.'!P363+'8.юрид-улут.вал.'!P363+'9.рез.эмес.-улут.вал.'!P195</f>
        <v>0</v>
      </c>
      <c r="Q363" s="21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22">
        <f>'7.жеке-улут.вал.'!R363+'8.юрид-улут.вал.'!R363+'9.рез.эмес.-улут.вал.'!R195</f>
        <v>0</v>
      </c>
      <c r="S363" s="21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</row>
    <row r="364" spans="1:19" ht="14.25" hidden="1" customHeight="1" x14ac:dyDescent="0.2">
      <c r="A364" s="19" t="s">
        <v>17</v>
      </c>
      <c r="B364" s="20">
        <f>'7.жеке-улут.вал.'!B364+'8.юрид-улут.вал.'!B364+'9.рез.эмес.-улут.вал.'!B196</f>
        <v>0</v>
      </c>
      <c r="C364" s="21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22">
        <f>'7.жеке-улут.вал.'!D364+'8.юрид-улут.вал.'!D364+'9.рез.эмес.-улут.вал.'!D196</f>
        <v>0</v>
      </c>
      <c r="E364" s="21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22">
        <f t="shared" si="32"/>
        <v>0</v>
      </c>
      <c r="G364" s="21" t="e">
        <f t="shared" si="33"/>
        <v>#DIV/0!</v>
      </c>
      <c r="H364" s="22">
        <f>'7.жеке-улут.вал.'!H364+'8.юрид-улут.вал.'!H364+'9.рез.эмес.-улут.вал.'!H196</f>
        <v>0</v>
      </c>
      <c r="I364" s="21" t="e">
        <f>('7.жеке-улут.вал.'!H364*'7.жеке-улут.вал.'!I364+'8.юрид-улут.вал.'!H364*'8.юрид-улут.вал.'!I364+'9.рез.эмес.-улут.вал.'!H196*'9.рез.эмес.-улут.вал.'!I196)/('7.жеке-улут.вал.'!H364+'8.юрид-улут.вал.'!H364+'9.рез.эмес.-улут.вал.'!H196)</f>
        <v>#DIV/0!</v>
      </c>
      <c r="J364" s="22">
        <f>'7.жеке-улут.вал.'!J364+'8.юрид-улут.вал.'!J364+'9.рез.эмес.-улут.вал.'!J196</f>
        <v>0</v>
      </c>
      <c r="K364" s="21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22">
        <f>'7.жеке-улут.вал.'!L364+'8.юрид-улут.вал.'!L364+'9.рез.эмес.-улут.вал.'!L196</f>
        <v>0</v>
      </c>
      <c r="M364" s="21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22">
        <f>'7.жеке-улут.вал.'!N364+'8.юрид-улут.вал.'!N364+'9.рез.эмес.-улут.вал.'!N196</f>
        <v>0</v>
      </c>
      <c r="O364" s="21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22">
        <f>'7.жеке-улут.вал.'!P364+'8.юрид-улут.вал.'!P364+'9.рез.эмес.-улут.вал.'!P196</f>
        <v>0</v>
      </c>
      <c r="Q364" s="21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22">
        <f>'7.жеке-улут.вал.'!R364+'8.юрид-улут.вал.'!R364+'9.рез.эмес.-улут.вал.'!R196</f>
        <v>0</v>
      </c>
      <c r="S364" s="21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</row>
    <row r="365" spans="1:19" ht="14.25" hidden="1" customHeight="1" x14ac:dyDescent="0.2">
      <c r="A365" s="19" t="s">
        <v>18</v>
      </c>
      <c r="B365" s="20">
        <f>'7.жеке-улут.вал.'!B365+'8.юрид-улут.вал.'!B365+'9.рез.эмес.-улут.вал.'!B197</f>
        <v>0</v>
      </c>
      <c r="C365" s="21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22">
        <f>'7.жеке-улут.вал.'!D365+'8.юрид-улут.вал.'!D365+'9.рез.эмес.-улут.вал.'!D197</f>
        <v>0</v>
      </c>
      <c r="E365" s="21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22">
        <f t="shared" si="32"/>
        <v>0</v>
      </c>
      <c r="G365" s="21" t="e">
        <f t="shared" si="33"/>
        <v>#DIV/0!</v>
      </c>
      <c r="H365" s="22">
        <f>'7.жеке-улут.вал.'!H365+'8.юрид-улут.вал.'!H365+'9.рез.эмес.-улут.вал.'!H197</f>
        <v>0</v>
      </c>
      <c r="I365" s="21" t="e">
        <f>('7.жеке-улут.вал.'!H365*'7.жеке-улут.вал.'!I365+'8.юрид-улут.вал.'!H365*'8.юрид-улут.вал.'!I365+'9.рез.эмес.-улут.вал.'!H197*'9.рез.эмес.-улут.вал.'!I197)/('7.жеке-улут.вал.'!H365+'8.юрид-улут.вал.'!H365+'9.рез.эмес.-улут.вал.'!H197)</f>
        <v>#DIV/0!</v>
      </c>
      <c r="J365" s="22">
        <f>'7.жеке-улут.вал.'!J365+'8.юрид-улут.вал.'!J365+'9.рез.эмес.-улут.вал.'!J197</f>
        <v>0</v>
      </c>
      <c r="K365" s="21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22">
        <f>'7.жеке-улут.вал.'!L365+'8.юрид-улут.вал.'!L365+'9.рез.эмес.-улут.вал.'!L197</f>
        <v>0</v>
      </c>
      <c r="M365" s="21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22">
        <f>'7.жеке-улут.вал.'!N365+'8.юрид-улут.вал.'!N365+'9.рез.эмес.-улут.вал.'!N197</f>
        <v>0</v>
      </c>
      <c r="O365" s="21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22">
        <f>'7.жеке-улут.вал.'!P365+'8.юрид-улут.вал.'!P365+'9.рез.эмес.-улут.вал.'!P197</f>
        <v>0</v>
      </c>
      <c r="Q365" s="21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22">
        <f>'7.жеке-улут.вал.'!R365+'8.юрид-улут.вал.'!R365+'9.рез.эмес.-улут.вал.'!R197</f>
        <v>0</v>
      </c>
      <c r="S365" s="21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</row>
    <row r="366" spans="1:19" ht="14.25" hidden="1" customHeight="1" x14ac:dyDescent="0.2">
      <c r="A366" s="19" t="s">
        <v>19</v>
      </c>
      <c r="B366" s="20">
        <f>'7.жеке-улут.вал.'!B366+'8.юрид-улут.вал.'!B366+'9.рез.эмес.-улут.вал.'!B198</f>
        <v>0</v>
      </c>
      <c r="C366" s="21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22">
        <f>'7.жеке-улут.вал.'!D366+'8.юрид-улут.вал.'!D366+'9.рез.эмес.-улут.вал.'!D198</f>
        <v>0</v>
      </c>
      <c r="E366" s="21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22">
        <f t="shared" si="32"/>
        <v>0</v>
      </c>
      <c r="G366" s="21" t="e">
        <f t="shared" si="33"/>
        <v>#DIV/0!</v>
      </c>
      <c r="H366" s="22">
        <f>'7.жеке-улут.вал.'!H366+'8.юрид-улут.вал.'!H366+'9.рез.эмес.-улут.вал.'!H198</f>
        <v>0</v>
      </c>
      <c r="I366" s="21" t="e">
        <f>('7.жеке-улут.вал.'!H366*'7.жеке-улут.вал.'!I366+'8.юрид-улут.вал.'!H366*'8.юрид-улут.вал.'!I366+'9.рез.эмес.-улут.вал.'!H198*'9.рез.эмес.-улут.вал.'!I198)/('7.жеке-улут.вал.'!H366+'8.юрид-улут.вал.'!H366+'9.рез.эмес.-улут.вал.'!H198)</f>
        <v>#DIV/0!</v>
      </c>
      <c r="J366" s="22">
        <f>'7.жеке-улут.вал.'!J366+'8.юрид-улут.вал.'!J366+'9.рез.эмес.-улут.вал.'!J198</f>
        <v>0</v>
      </c>
      <c r="K366" s="21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22">
        <f>'7.жеке-улут.вал.'!L366+'8.юрид-улут.вал.'!L366+'9.рез.эмес.-улут.вал.'!L198</f>
        <v>0</v>
      </c>
      <c r="M366" s="21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22">
        <f>'7.жеке-улут.вал.'!N366+'8.юрид-улут.вал.'!N366+'9.рез.эмес.-улут.вал.'!N198</f>
        <v>0</v>
      </c>
      <c r="O366" s="21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22">
        <f>'7.жеке-улут.вал.'!P366+'8.юрид-улут.вал.'!P366+'9.рез.эмес.-улут.вал.'!P198</f>
        <v>0</v>
      </c>
      <c r="Q366" s="21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22">
        <f>'7.жеке-улут.вал.'!R366+'8.юрид-улут.вал.'!R366+'9.рез.эмес.-улут.вал.'!R198</f>
        <v>0</v>
      </c>
      <c r="S366" s="21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</row>
    <row r="367" spans="1:19" ht="14.25" hidden="1" customHeight="1" x14ac:dyDescent="0.2">
      <c r="A367" s="19" t="s">
        <v>20</v>
      </c>
      <c r="B367" s="20">
        <f>'7.жеке-улут.вал.'!B367+'8.юрид-улут.вал.'!B367+'9.рез.эмес.-улут.вал.'!B199</f>
        <v>0</v>
      </c>
      <c r="C367" s="21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22">
        <f>'7.жеке-улут.вал.'!D367+'8.юрид-улут.вал.'!D367+'9.рез.эмес.-улут.вал.'!D199</f>
        <v>0</v>
      </c>
      <c r="E367" s="21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22">
        <f t="shared" si="32"/>
        <v>0</v>
      </c>
      <c r="G367" s="21" t="e">
        <f t="shared" si="33"/>
        <v>#DIV/0!</v>
      </c>
      <c r="H367" s="22">
        <f>'7.жеке-улут.вал.'!H367+'8.юрид-улут.вал.'!H367+'9.рез.эмес.-улут.вал.'!H199</f>
        <v>0</v>
      </c>
      <c r="I367" s="21" t="e">
        <f>('7.жеке-улут.вал.'!H367*'7.жеке-улут.вал.'!I367+'8.юрид-улут.вал.'!H367*'8.юрид-улут.вал.'!I367+'9.рез.эмес.-улут.вал.'!H199*'9.рез.эмес.-улут.вал.'!I199)/('7.жеке-улут.вал.'!H367+'8.юрид-улут.вал.'!H367+'9.рез.эмес.-улут.вал.'!H199)</f>
        <v>#DIV/0!</v>
      </c>
      <c r="J367" s="22">
        <f>'7.жеке-улут.вал.'!J367+'8.юрид-улут.вал.'!J367+'9.рез.эмес.-улут.вал.'!J199</f>
        <v>0</v>
      </c>
      <c r="K367" s="21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22">
        <f>'7.жеке-улут.вал.'!L367+'8.юрид-улут.вал.'!L367+'9.рез.эмес.-улут.вал.'!L199</f>
        <v>0</v>
      </c>
      <c r="M367" s="21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22">
        <f>'7.жеке-улут.вал.'!N367+'8.юрид-улут.вал.'!N367+'9.рез.эмес.-улут.вал.'!N199</f>
        <v>0</v>
      </c>
      <c r="O367" s="21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22">
        <f>'7.жеке-улут.вал.'!P367+'8.юрид-улут.вал.'!P367+'9.рез.эмес.-улут.вал.'!P199</f>
        <v>0</v>
      </c>
      <c r="Q367" s="21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22">
        <f>'7.жеке-улут.вал.'!R367+'8.юрид-улут.вал.'!R367+'9.рез.эмес.-улут.вал.'!R199</f>
        <v>0</v>
      </c>
      <c r="S367" s="21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</row>
    <row r="368" spans="1:19" ht="14.25" hidden="1" customHeight="1" thickBot="1" x14ac:dyDescent="0.25">
      <c r="A368" s="25" t="s">
        <v>21</v>
      </c>
      <c r="B368" s="26">
        <f>'7.жеке-улут.вал.'!B368+'8.юрид-улут.вал.'!B368+'9.рез.эмес.-улут.вал.'!B200</f>
        <v>0</v>
      </c>
      <c r="C368" s="27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28">
        <f>'7.жеке-улут.вал.'!D368+'8.юрид-улут.вал.'!D368+'9.рез.эмес.-улут.вал.'!D200</f>
        <v>0</v>
      </c>
      <c r="E368" s="27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28">
        <f t="shared" ref="F368" si="34">H368+J368+L368+N368+P368+R368</f>
        <v>0</v>
      </c>
      <c r="G368" s="27" t="e">
        <f t="shared" ref="G368" si="35">(H368*I368+J368*K368+L368*M368+N368*O368+P368*Q368+R368*S368)/(H368+J368+L368+N368+P368+R368)</f>
        <v>#DIV/0!</v>
      </c>
      <c r="H368" s="28">
        <f>'7.жеке-улут.вал.'!H368+'8.юрид-улут.вал.'!H368+'9.рез.эмес.-улут.вал.'!H200</f>
        <v>0</v>
      </c>
      <c r="I368" s="27" t="e">
        <f>('7.жеке-улут.вал.'!H368*'7.жеке-улут.вал.'!I368+'8.юрид-улут.вал.'!H368*'8.юрид-улут.вал.'!I368+'9.рез.эмес.-улут.вал.'!H200*'9.рез.эмес.-улут.вал.'!I200)/('7.жеке-улут.вал.'!H368+'8.юрид-улут.вал.'!H368+'9.рез.эмес.-улут.вал.'!H200)</f>
        <v>#DIV/0!</v>
      </c>
      <c r="J368" s="28">
        <f>'7.жеке-улут.вал.'!J368+'8.юрид-улут.вал.'!J368+'9.рез.эмес.-улут.вал.'!J200</f>
        <v>0</v>
      </c>
      <c r="K368" s="27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28">
        <f>'7.жеке-улут.вал.'!L368+'8.юрид-улут.вал.'!L368+'9.рез.эмес.-улут.вал.'!L200</f>
        <v>0</v>
      </c>
      <c r="M368" s="27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28">
        <f>'7.жеке-улут.вал.'!N368+'8.юрид-улут.вал.'!N368+'9.рез.эмес.-улут.вал.'!N200</f>
        <v>0</v>
      </c>
      <c r="O368" s="27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28">
        <f>'7.жеке-улут.вал.'!P368+'8.юрид-улут.вал.'!P368+'9.рез.эмес.-улут.вал.'!P200</f>
        <v>0</v>
      </c>
      <c r="Q368" s="27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28">
        <f>'7.жеке-улут.вал.'!R368+'8.юрид-улут.вал.'!R368+'9.рез.эмес.-улут.вал.'!R200</f>
        <v>0</v>
      </c>
      <c r="S368" s="27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</row>
    <row r="369" spans="1:18" ht="4.5" customHeight="1" x14ac:dyDescent="0.2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53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x14ac:dyDescent="0.2">
      <c r="A334" s="19" t="s">
        <v>11</v>
      </c>
      <c r="B334" s="20">
        <f t="shared" si="100"/>
        <v>98386855.970000014</v>
      </c>
      <c r="C334" s="21">
        <f t="shared" si="101"/>
        <v>0.98954652457525749</v>
      </c>
      <c r="D334" s="22">
        <v>94265791.900000006</v>
      </c>
      <c r="E334" s="21">
        <v>0.55694556050507205</v>
      </c>
      <c r="F334" s="22">
        <f t="shared" si="98"/>
        <v>4121064.07</v>
      </c>
      <c r="G334" s="21">
        <f t="shared" si="99"/>
        <v>10.884921059429189</v>
      </c>
      <c r="H334" s="22">
        <v>307831.90000000002</v>
      </c>
      <c r="I334" s="21">
        <v>5.5938902790776401</v>
      </c>
      <c r="J334" s="22">
        <v>388817.39</v>
      </c>
      <c r="K334" s="21">
        <v>7.5003164097161399</v>
      </c>
      <c r="L334" s="22">
        <v>518561.29</v>
      </c>
      <c r="M334" s="21">
        <v>9.5782329909353603</v>
      </c>
      <c r="N334" s="22">
        <v>1574514.05</v>
      </c>
      <c r="O334" s="21">
        <v>11.589025259444297</v>
      </c>
      <c r="P334" s="22">
        <v>1290459.98</v>
      </c>
      <c r="Q334" s="21">
        <v>12.732268588600499</v>
      </c>
      <c r="R334" s="23">
        <v>40879.46</v>
      </c>
      <c r="S334" s="24">
        <v>14.059841751823498</v>
      </c>
    </row>
    <row r="335" spans="1:19" x14ac:dyDescent="0.2">
      <c r="A335" s="19" t="s">
        <v>12</v>
      </c>
      <c r="B335" s="20">
        <f t="shared" ref="B335" si="102">D335+H335+J335+L335+N335+P335+R335</f>
        <v>121920687.18999998</v>
      </c>
      <c r="C335" s="21">
        <f t="shared" ref="C335" si="103">(D335*E335+H335*I335+J335*K335+L335*M335+N335*O335+P335*Q335+R335*S335)/(D335+H335+J335+L335+N335+P335+R335)</f>
        <v>0.96223336205426635</v>
      </c>
      <c r="D335" s="22">
        <v>116876135.33</v>
      </c>
      <c r="E335" s="21">
        <v>0.54119223830687613</v>
      </c>
      <c r="F335" s="22">
        <f t="shared" ref="F335" si="104">H335+J335+L335+N335+P335+R335</f>
        <v>5044551.8600000003</v>
      </c>
      <c r="G335" s="21">
        <f t="shared" ref="G335" si="105">(H335*I335+J335*K335+L335*M335+N335*O335+P335*Q335+R335*S335)/(H335+J335+L335+N335+P335+R335)</f>
        <v>10.717244456061584</v>
      </c>
      <c r="H335" s="22">
        <v>427014.86</v>
      </c>
      <c r="I335" s="21">
        <v>4.3574375348436396</v>
      </c>
      <c r="J335" s="22">
        <v>487848.16</v>
      </c>
      <c r="K335" s="21">
        <v>7.9081285740628804</v>
      </c>
      <c r="L335" s="22">
        <v>587879.99</v>
      </c>
      <c r="M335" s="21">
        <v>9.4477744382828899</v>
      </c>
      <c r="N335" s="22">
        <v>1817869.84</v>
      </c>
      <c r="O335" s="21">
        <v>11.386592350583301</v>
      </c>
      <c r="P335" s="22">
        <v>1704670.46</v>
      </c>
      <c r="Q335" s="21">
        <v>12.803815697140701</v>
      </c>
      <c r="R335" s="23">
        <v>19268.55</v>
      </c>
      <c r="S335" s="24">
        <v>13.766067041889501</v>
      </c>
    </row>
    <row r="336" spans="1:19" x14ac:dyDescent="0.2">
      <c r="A336" s="19" t="s">
        <v>13</v>
      </c>
      <c r="B336" s="20">
        <f t="shared" ref="B336" si="106">D336+H336+J336+L336+N336+P336+R336</f>
        <v>122563128.11</v>
      </c>
      <c r="C336" s="21">
        <f t="shared" ref="C336" si="107">(D336*E336+H336*I336+J336*K336+L336*M336+N336*O336+P336*Q336+R336*S336)/(D336+H336+J336+L336+N336+P336+R336)</f>
        <v>1.0557365461353843</v>
      </c>
      <c r="D336" s="22">
        <v>117833624.03</v>
      </c>
      <c r="E336" s="21">
        <v>0.65506024687951692</v>
      </c>
      <c r="F336" s="22">
        <f t="shared" ref="F336" si="108">H336+J336+L336+N336+P336+R336</f>
        <v>4729504.08</v>
      </c>
      <c r="G336" s="21">
        <f t="shared" ref="G336" si="109">(H336*I336+J336*K336+L336*M336+N336*O336+P336*Q336+R336*S336)/(H336+J336+L336+N336+P336+R336)</f>
        <v>11.038419636293046</v>
      </c>
      <c r="H336" s="22">
        <v>315620.13</v>
      </c>
      <c r="I336" s="21">
        <v>3.80822662610271</v>
      </c>
      <c r="J336" s="22">
        <v>425944.08</v>
      </c>
      <c r="K336" s="21">
        <v>7.3311347243046585</v>
      </c>
      <c r="L336" s="22">
        <v>537847.80000000005</v>
      </c>
      <c r="M336" s="21">
        <v>9.31151547315058</v>
      </c>
      <c r="N336" s="22">
        <v>1599433.4300000004</v>
      </c>
      <c r="O336" s="21">
        <v>11.4760803860402</v>
      </c>
      <c r="P336" s="22">
        <v>1836218.33</v>
      </c>
      <c r="Q336" s="21">
        <v>13.242011109267201</v>
      </c>
      <c r="R336" s="23">
        <v>14440.31</v>
      </c>
      <c r="S336" s="24">
        <v>14.058980499726099</v>
      </c>
    </row>
    <row r="337" spans="1:19" x14ac:dyDescent="0.2">
      <c r="A337" s="19" t="s">
        <v>14</v>
      </c>
      <c r="B337" s="20">
        <f t="shared" ref="B337" si="110">D337+H337+J337+L337+N337+P337+R337</f>
        <v>135727790.90000001</v>
      </c>
      <c r="C337" s="21">
        <f t="shared" ref="C337" si="111">(D337*E337+H337*I337+J337*K337+L337*M337+N337*O337+P337*Q337+R337*S337)/(D337+H337+J337+L337+N337+P337+R337)</f>
        <v>1.0830294907282692</v>
      </c>
      <c r="D337" s="22">
        <v>130426685.05</v>
      </c>
      <c r="E337" s="21">
        <v>0.66971645333785901</v>
      </c>
      <c r="F337" s="22">
        <f t="shared" ref="F337" si="112">H337+J337+L337+N337+P337+R337</f>
        <v>5301105.8499999996</v>
      </c>
      <c r="G337" s="21">
        <f t="shared" ref="G337" si="113">(H337*I337+J337*K337+L337*M337+N337*O337+P337*Q337+R337*S337)/(H337+J337+L337+N337+P337+R337)</f>
        <v>11.252049102886719</v>
      </c>
      <c r="H337" s="22">
        <v>245890.95</v>
      </c>
      <c r="I337" s="21">
        <v>5.25080234510461</v>
      </c>
      <c r="J337" s="22">
        <v>429226.3</v>
      </c>
      <c r="K337" s="21">
        <v>7.7748737288465293</v>
      </c>
      <c r="L337" s="22">
        <v>624597.01</v>
      </c>
      <c r="M337" s="21">
        <v>8.4014428359175088</v>
      </c>
      <c r="N337" s="22">
        <v>1943637.09</v>
      </c>
      <c r="O337" s="21">
        <v>11.681025084471901</v>
      </c>
      <c r="P337" s="22">
        <v>2036841.19</v>
      </c>
      <c r="Q337" s="21">
        <v>13.142087875491201</v>
      </c>
      <c r="R337" s="23">
        <v>20913.310000000001</v>
      </c>
      <c r="S337" s="24">
        <v>14.367055119443101</v>
      </c>
    </row>
    <row r="338" spans="1:19" x14ac:dyDescent="0.2">
      <c r="A338" s="19" t="s">
        <v>15</v>
      </c>
      <c r="B338" s="20">
        <f t="shared" ref="B338" si="114">D338+H338+J338+L338+N338+P338+R338</f>
        <v>147294237.67999998</v>
      </c>
      <c r="C338" s="21">
        <f t="shared" ref="C338" si="115">(D338*E338+H338*I338+J338*K338+L338*M338+N338*O338+P338*Q338+R338*S338)/(D338+H338+J338+L338+N338+P338+R338)</f>
        <v>1.2010268662466526</v>
      </c>
      <c r="D338" s="22">
        <v>141229568.69</v>
      </c>
      <c r="E338" s="21">
        <v>0.7463961657284589</v>
      </c>
      <c r="F338" s="22">
        <f t="shared" ref="F338" si="116">H338+J338+L338+N338+P338+R338</f>
        <v>6064668.9900000012</v>
      </c>
      <c r="G338" s="21">
        <f t="shared" ref="G338" si="117">(H338*I338+J338*K338+L338*M338+N338*O338+P338*Q338+R338*S338)/(H338+J338+L338+N338+P338+R338)</f>
        <v>11.788133574508564</v>
      </c>
      <c r="H338" s="22">
        <v>194613.41</v>
      </c>
      <c r="I338" s="21">
        <v>8.3774306231004303</v>
      </c>
      <c r="J338" s="22">
        <v>488982.79</v>
      </c>
      <c r="K338" s="21">
        <v>7.1574226974327697</v>
      </c>
      <c r="L338" s="22">
        <v>477789.22</v>
      </c>
      <c r="M338" s="21">
        <v>8.4210562969587297</v>
      </c>
      <c r="N338" s="22">
        <v>2358402.89</v>
      </c>
      <c r="O338" s="21">
        <v>11.942582027068299</v>
      </c>
      <c r="P338" s="22">
        <v>2504920.2400000002</v>
      </c>
      <c r="Q338" s="21">
        <v>13.424368526440599</v>
      </c>
      <c r="R338" s="23">
        <v>39960.44</v>
      </c>
      <c r="S338" s="24">
        <v>13.639213216871502</v>
      </c>
    </row>
    <row r="339" spans="1:19" x14ac:dyDescent="0.2">
      <c r="A339" s="19" t="s">
        <v>16</v>
      </c>
      <c r="B339" s="20">
        <f t="shared" ref="B339" si="118">D339+H339+J339+L339+N339+P339+R339</f>
        <v>148264457.74000001</v>
      </c>
      <c r="C339" s="21">
        <f t="shared" ref="C339" si="119">(D339*E339+H339*I339+J339*K339+L339*M339+N339*O339+P339*Q339+R339*S339)/(D339+H339+J339+L339+N339+P339+R339)</f>
        <v>1.2152533251041577</v>
      </c>
      <c r="D339" s="22">
        <v>142704865.77000001</v>
      </c>
      <c r="E339" s="21">
        <v>0.81328789441529092</v>
      </c>
      <c r="F339" s="22">
        <f t="shared" ref="F339" si="120">H339+J339+L339+N339+P339+R339</f>
        <v>5559591.9699999997</v>
      </c>
      <c r="G339" s="21">
        <f t="shared" ref="G339" si="121">(H339*I339+J339*K339+L339*M339+N339*O339+P339*Q339+R339*S339)/(H339+J339+L339+N339+P339+R339)</f>
        <v>11.532993033371813</v>
      </c>
      <c r="H339" s="22">
        <v>251144.19</v>
      </c>
      <c r="I339" s="21">
        <v>5.5923679934622381</v>
      </c>
      <c r="J339" s="22">
        <v>420235.04</v>
      </c>
      <c r="K339" s="21">
        <v>6.4393134882326795</v>
      </c>
      <c r="L339" s="22">
        <v>429809.6</v>
      </c>
      <c r="M339" s="21">
        <v>8.2045987558211788</v>
      </c>
      <c r="N339" s="22">
        <v>2150583.9700000002</v>
      </c>
      <c r="O339" s="21">
        <v>11.9194618633747</v>
      </c>
      <c r="P339" s="22">
        <v>2294734.21</v>
      </c>
      <c r="Q339" s="21">
        <v>13.3622557049428</v>
      </c>
      <c r="R339" s="23">
        <v>13084.96</v>
      </c>
      <c r="S339" s="24">
        <v>14.151770773468202</v>
      </c>
    </row>
    <row r="340" spans="1:19" x14ac:dyDescent="0.2">
      <c r="A340" s="19" t="s">
        <v>17</v>
      </c>
      <c r="B340" s="20">
        <f t="shared" ref="B340" si="122">D340+H340+J340+L340+N340+P340+R340</f>
        <v>156634268.57000002</v>
      </c>
      <c r="C340" s="21">
        <f t="shared" ref="C340" si="123">(D340*E340+H340*I340+J340*K340+L340*M340+N340*O340+P340*Q340+R340*S340)/(D340+H340+J340+L340+N340+P340+R340)</f>
        <v>1.2415708769073726</v>
      </c>
      <c r="D340" s="22">
        <v>150644087.13</v>
      </c>
      <c r="E340" s="21">
        <v>0.81572083135301698</v>
      </c>
      <c r="F340" s="22">
        <f t="shared" ref="F340" si="124">H340+J340+L340+N340+P340+R340</f>
        <v>5990181.4399999995</v>
      </c>
      <c r="G340" s="21">
        <f t="shared" ref="G340" si="125">(H340*I340+J340*K340+L340*M340+N340*O340+P340*Q340+R340*S340)/(H340+J340+L340+N340+P340+R340)</f>
        <v>11.951061400587543</v>
      </c>
      <c r="H340" s="22">
        <v>142011.80000000002</v>
      </c>
      <c r="I340" s="21">
        <v>8.518452065250921</v>
      </c>
      <c r="J340" s="22">
        <v>357097.01</v>
      </c>
      <c r="K340" s="21">
        <v>6.2206136828196898</v>
      </c>
      <c r="L340" s="22">
        <v>450488.57</v>
      </c>
      <c r="M340" s="21">
        <v>8.1495668214179098</v>
      </c>
      <c r="N340" s="22">
        <v>2645018.4300000002</v>
      </c>
      <c r="O340" s="21">
        <v>12.103583083842601</v>
      </c>
      <c r="P340" s="22">
        <v>2360442.61</v>
      </c>
      <c r="Q340" s="21">
        <v>13.5314799171923</v>
      </c>
      <c r="R340" s="23">
        <v>35123.020000000004</v>
      </c>
      <c r="S340" s="24">
        <v>15.1517190264391</v>
      </c>
    </row>
    <row r="341" spans="1:19" x14ac:dyDescent="0.2">
      <c r="A341" s="19" t="s">
        <v>18</v>
      </c>
      <c r="B341" s="20">
        <f t="shared" ref="B341" si="126">D341+H341+J341+L341+N341+P341+R341</f>
        <v>161274729.55999997</v>
      </c>
      <c r="C341" s="21">
        <f t="shared" ref="C341" si="127">(D341*E341+H341*I341+J341*K341+L341*M341+N341*O341+P341*Q341+R341*S341)/(D341+H341+J341+L341+N341+P341+R341)</f>
        <v>1.3074725561189144</v>
      </c>
      <c r="D341" s="22">
        <v>154610536.13999999</v>
      </c>
      <c r="E341" s="21">
        <v>0.83317770554883197</v>
      </c>
      <c r="F341" s="22">
        <f t="shared" ref="F341" si="128">H341+J341+L341+N341+P341+R341</f>
        <v>6664193.4199999999</v>
      </c>
      <c r="G341" s="21">
        <f t="shared" ref="G341" si="129">(H341*I341+J341*K341+L341*M341+N341*O341+P341*Q341+R341*S341)/(H341+J341+L341+N341+P341+R341)</f>
        <v>12.311201966944088</v>
      </c>
      <c r="H341" s="22">
        <v>111542.19</v>
      </c>
      <c r="I341" s="21">
        <v>8.2605957118109306</v>
      </c>
      <c r="J341" s="22">
        <v>342065.73</v>
      </c>
      <c r="K341" s="21">
        <v>6.4551025137771001</v>
      </c>
      <c r="L341" s="22">
        <v>597736.79</v>
      </c>
      <c r="M341" s="21">
        <v>8.3446051077097003</v>
      </c>
      <c r="N341" s="22">
        <v>2674040.54</v>
      </c>
      <c r="O341" s="21">
        <v>12.374176016905102</v>
      </c>
      <c r="P341" s="22">
        <v>2913362.52</v>
      </c>
      <c r="Q341" s="21">
        <v>13.894548686786798</v>
      </c>
      <c r="R341" s="23">
        <v>25445.65</v>
      </c>
      <c r="S341" s="24">
        <v>14.068168225217301</v>
      </c>
    </row>
    <row r="342" spans="1:19" x14ac:dyDescent="0.2">
      <c r="A342" s="19" t="s">
        <v>19</v>
      </c>
      <c r="B342" s="20">
        <f t="shared" ref="B342" si="130">D342+H342+J342+L342+N342+P342+R342</f>
        <v>185378959.41999999</v>
      </c>
      <c r="C342" s="21">
        <f t="shared" ref="C342" si="131">(D342*E342+H342*I342+J342*K342+L342*M342+N342*O342+P342*Q342+R342*S342)/(D342+H342+J342+L342+N342+P342+R342)</f>
        <v>1.3035255346040608</v>
      </c>
      <c r="D342" s="22">
        <v>179526948.03</v>
      </c>
      <c r="E342" s="21">
        <v>0.95514291776990301</v>
      </c>
      <c r="F342" s="22">
        <f t="shared" ref="F342" si="132">H342+J342+L342+N342+P342+R342</f>
        <v>5852011.3900000006</v>
      </c>
      <c r="G342" s="21">
        <f t="shared" ref="G342" si="133">(H342*I342+J342*K342+L342*M342+N342*O342+P342*Q342+R342*S342)/(H342+J342+L342+N342+P342+R342)</f>
        <v>11.991144505034873</v>
      </c>
      <c r="H342" s="22">
        <v>115392.81</v>
      </c>
      <c r="I342" s="21">
        <v>6.8423489080472191</v>
      </c>
      <c r="J342" s="22">
        <v>376916.95</v>
      </c>
      <c r="K342" s="21">
        <v>6.2521336920507293</v>
      </c>
      <c r="L342" s="22">
        <v>652002.09</v>
      </c>
      <c r="M342" s="21">
        <v>8.1087763439531297</v>
      </c>
      <c r="N342" s="22">
        <v>2234806.59</v>
      </c>
      <c r="O342" s="21">
        <v>12.397092578781098</v>
      </c>
      <c r="P342" s="22">
        <v>2454191.0300000003</v>
      </c>
      <c r="Q342" s="21">
        <v>13.756075030230999</v>
      </c>
      <c r="R342" s="23">
        <v>18701.920000000002</v>
      </c>
      <c r="S342" s="24">
        <v>14.658491224430399</v>
      </c>
    </row>
    <row r="343" spans="1:19" x14ac:dyDescent="0.2">
      <c r="A343" s="19" t="s">
        <v>20</v>
      </c>
      <c r="B343" s="20">
        <f t="shared" ref="B343" si="134">D343+H343+J343+L343+N343+P343+R343</f>
        <v>183936508.42000002</v>
      </c>
      <c r="C343" s="21">
        <f t="shared" ref="C343" si="135">(D343*E343+H343*I343+J343*K343+L343*M343+N343*O343+P343*Q343+R343*S343)/(D343+H343+J343+L343+N343+P343+R343)</f>
        <v>1.3227698312150009</v>
      </c>
      <c r="D343" s="22">
        <v>177643706.71000001</v>
      </c>
      <c r="E343" s="21">
        <v>0.9573149455298261</v>
      </c>
      <c r="F343" s="22">
        <f t="shared" ref="F343" si="136">H343+J343+L343+N343+P343+R343</f>
        <v>6292801.709999999</v>
      </c>
      <c r="G343" s="21">
        <f t="shared" ref="G343" si="137">(H343*I343+J343*K343+L343*M343+N343*O343+P343*Q343+R343*S343)/(H343+J343+L343+N343+P343+R343)</f>
        <v>11.63944013487753</v>
      </c>
      <c r="H343" s="22">
        <v>369656.16</v>
      </c>
      <c r="I343" s="21">
        <v>2.4137238597619999</v>
      </c>
      <c r="J343" s="22">
        <v>403250.6</v>
      </c>
      <c r="K343" s="21">
        <v>6.3943037307322008</v>
      </c>
      <c r="L343" s="22">
        <v>860199.6</v>
      </c>
      <c r="M343" s="21">
        <v>8.9774763752505802</v>
      </c>
      <c r="N343" s="22">
        <v>2501414.12</v>
      </c>
      <c r="O343" s="21">
        <v>12.687223127212498</v>
      </c>
      <c r="P343" s="22">
        <v>2140790.46</v>
      </c>
      <c r="Q343" s="21">
        <v>14.044467788874599</v>
      </c>
      <c r="R343" s="23">
        <v>17490.77</v>
      </c>
      <c r="S343" s="24">
        <v>14.250416402479697</v>
      </c>
    </row>
    <row r="344" spans="1:19" ht="13.5" thickBot="1" x14ac:dyDescent="0.25">
      <c r="A344" s="25" t="s">
        <v>21</v>
      </c>
      <c r="B344" s="26">
        <f t="shared" ref="B344:B355" si="138">D344+H344+J344+L344+N344+P344+R344</f>
        <v>212380719.03</v>
      </c>
      <c r="C344" s="27">
        <f t="shared" ref="C344:C355" si="139">(D344*E344+H344*I344+J344*K344+L344*M344+N344*O344+P344*Q344+R344*S344)/(D344+H344+J344+L344+N344+P344+R344)</f>
        <v>1.297757311613901</v>
      </c>
      <c r="D344" s="28">
        <v>205963496.65000001</v>
      </c>
      <c r="E344" s="27">
        <v>0.96470511209103604</v>
      </c>
      <c r="F344" s="28">
        <f t="shared" ref="F344:F355" si="140">H344+J344+L344+N344+P344+R344</f>
        <v>6417222.3799999999</v>
      </c>
      <c r="G344" s="27">
        <f t="shared" ref="G344:G355" si="141">(H344*I344+J344*K344+L344*M344+N344*O344+P344*Q344+R344*S344)/(H344+J344+L344+N344+P344+R344)</f>
        <v>11.987210087084458</v>
      </c>
      <c r="H344" s="28">
        <v>288573.81</v>
      </c>
      <c r="I344" s="27">
        <v>3.6510482850124197</v>
      </c>
      <c r="J344" s="28">
        <v>533560.80000000005</v>
      </c>
      <c r="K344" s="27">
        <v>6.3726029206043595</v>
      </c>
      <c r="L344" s="28">
        <v>944393.29</v>
      </c>
      <c r="M344" s="27">
        <v>9.3288789947882798</v>
      </c>
      <c r="N344" s="28">
        <v>2751287.23</v>
      </c>
      <c r="O344" s="27">
        <v>13.607905126648699</v>
      </c>
      <c r="P344" s="28">
        <v>1882730.97</v>
      </c>
      <c r="Q344" s="27">
        <v>13.800955865723102</v>
      </c>
      <c r="R344" s="28">
        <v>16676.28</v>
      </c>
      <c r="S344" s="27">
        <v>14.268857694881598</v>
      </c>
    </row>
    <row r="345" spans="1:19" x14ac:dyDescent="0.2">
      <c r="A345" s="32" t="s">
        <v>76</v>
      </c>
      <c r="B345" s="20">
        <f t="shared" si="138"/>
        <v>174440729.78999996</v>
      </c>
      <c r="C345" s="21">
        <f t="shared" si="139"/>
        <v>1.6017825080482899</v>
      </c>
      <c r="D345" s="22">
        <v>168500095.09999999</v>
      </c>
      <c r="E345" s="21">
        <v>1.2647254826119099</v>
      </c>
      <c r="F345" s="22">
        <f t="shared" si="140"/>
        <v>5940634.6899999995</v>
      </c>
      <c r="G345" s="21">
        <f t="shared" si="141"/>
        <v>11.162064162087031</v>
      </c>
      <c r="H345" s="22">
        <v>594575.03</v>
      </c>
      <c r="I345" s="21">
        <v>1.04708511304284</v>
      </c>
      <c r="J345" s="22">
        <v>458121.2</v>
      </c>
      <c r="K345" s="21">
        <v>6.3430879989836795</v>
      </c>
      <c r="L345" s="22">
        <v>917078.34</v>
      </c>
      <c r="M345" s="21">
        <v>9.9685578828521901</v>
      </c>
      <c r="N345" s="22">
        <v>2108918.64</v>
      </c>
      <c r="O345" s="21">
        <v>13.2027934024046</v>
      </c>
      <c r="P345" s="22">
        <v>1829080.09</v>
      </c>
      <c r="Q345" s="21">
        <v>13.8547736351446</v>
      </c>
      <c r="R345" s="23">
        <v>32861.39</v>
      </c>
      <c r="S345" s="24">
        <v>13.822166247380299</v>
      </c>
    </row>
    <row r="346" spans="1:19" x14ac:dyDescent="0.2">
      <c r="A346" s="19" t="s">
        <v>11</v>
      </c>
      <c r="B346" s="20">
        <f t="shared" si="138"/>
        <v>185982721.53000003</v>
      </c>
      <c r="C346" s="21">
        <f t="shared" si="139"/>
        <v>1.5266228730565206</v>
      </c>
      <c r="D346" s="22">
        <v>180561669.56999999</v>
      </c>
      <c r="E346" s="21">
        <v>1.2281696218234599</v>
      </c>
      <c r="F346" s="22">
        <f t="shared" si="140"/>
        <v>5421051.96</v>
      </c>
      <c r="G346" s="21">
        <f t="shared" si="141"/>
        <v>11.467353515165357</v>
      </c>
      <c r="H346" s="22">
        <v>416365.15</v>
      </c>
      <c r="I346" s="21">
        <v>1.08200775521198</v>
      </c>
      <c r="J346" s="22">
        <v>467956.02</v>
      </c>
      <c r="K346" s="21">
        <v>6.1888581565848888</v>
      </c>
      <c r="L346" s="22">
        <v>783668.74</v>
      </c>
      <c r="M346" s="21">
        <v>9.7676301369377097</v>
      </c>
      <c r="N346" s="22">
        <v>2051576.61</v>
      </c>
      <c r="O346" s="21">
        <v>13.298688235727198</v>
      </c>
      <c r="P346" s="22">
        <v>1676316.3</v>
      </c>
      <c r="Q346" s="21">
        <v>14.029562803332499</v>
      </c>
      <c r="R346" s="23">
        <v>25169.14</v>
      </c>
      <c r="S346" s="24">
        <v>14.408380953818799</v>
      </c>
    </row>
    <row r="347" spans="1:19" x14ac:dyDescent="0.2">
      <c r="A347" s="19" t="s">
        <v>12</v>
      </c>
      <c r="B347" s="20">
        <f t="shared" si="138"/>
        <v>208067141.78000003</v>
      </c>
      <c r="C347" s="21">
        <f t="shared" si="139"/>
        <v>1.5536191955959842</v>
      </c>
      <c r="D347" s="22">
        <v>202362705.27000001</v>
      </c>
      <c r="E347" s="21">
        <v>1.2855598817652598</v>
      </c>
      <c r="F347" s="22">
        <f t="shared" si="140"/>
        <v>5704436.5100000007</v>
      </c>
      <c r="G347" s="21">
        <f t="shared" si="141"/>
        <v>11.062920916197545</v>
      </c>
      <c r="H347" s="22">
        <v>622148.47</v>
      </c>
      <c r="I347" s="21">
        <v>1.0768948567855501</v>
      </c>
      <c r="J347" s="22">
        <v>531203.99</v>
      </c>
      <c r="K347" s="21">
        <v>6.1557779375866497</v>
      </c>
      <c r="L347" s="22">
        <v>771784.66</v>
      </c>
      <c r="M347" s="21">
        <v>9.5655172951999301</v>
      </c>
      <c r="N347" s="22">
        <v>2210823.9900000002</v>
      </c>
      <c r="O347" s="21">
        <v>13.5565268196678</v>
      </c>
      <c r="P347" s="22">
        <v>1522583.66</v>
      </c>
      <c r="Q347" s="21">
        <v>13.865325790505299</v>
      </c>
      <c r="R347" s="23">
        <v>45891.74</v>
      </c>
      <c r="S347" s="24">
        <v>15.3194229615177</v>
      </c>
    </row>
    <row r="348" spans="1:19" x14ac:dyDescent="0.2">
      <c r="A348" s="19" t="s">
        <v>13</v>
      </c>
      <c r="B348" s="20">
        <f t="shared" si="138"/>
        <v>257360452.94999999</v>
      </c>
      <c r="C348" s="21">
        <f t="shared" si="139"/>
        <v>1.5316330473558861</v>
      </c>
      <c r="D348" s="22">
        <v>251528221.88999999</v>
      </c>
      <c r="E348" s="21">
        <v>1.3081329670504898</v>
      </c>
      <c r="F348" s="22">
        <f t="shared" si="140"/>
        <v>5832231.0599999996</v>
      </c>
      <c r="G348" s="21">
        <f t="shared" si="141"/>
        <v>11.170582055574462</v>
      </c>
      <c r="H348" s="22">
        <v>517813.31</v>
      </c>
      <c r="I348" s="21">
        <v>1.3673587117720098</v>
      </c>
      <c r="J348" s="22">
        <v>580231</v>
      </c>
      <c r="K348" s="21">
        <v>6.72209232391927</v>
      </c>
      <c r="L348" s="22">
        <v>629078.80000000005</v>
      </c>
      <c r="M348" s="21">
        <v>8.9358200390793598</v>
      </c>
      <c r="N348" s="22">
        <v>2217719.4700000002</v>
      </c>
      <c r="O348" s="21">
        <v>12.9530392089221</v>
      </c>
      <c r="P348" s="22">
        <v>1861521.47</v>
      </c>
      <c r="Q348" s="21">
        <v>13.865769220432401</v>
      </c>
      <c r="R348" s="23">
        <v>25867.01</v>
      </c>
      <c r="S348" s="24">
        <v>14.769524297551197</v>
      </c>
    </row>
    <row r="349" spans="1:19" x14ac:dyDescent="0.2">
      <c r="A349" s="19" t="s">
        <v>14</v>
      </c>
      <c r="B349" s="20">
        <f t="shared" si="138"/>
        <v>279064863.69</v>
      </c>
      <c r="C349" s="21">
        <f t="shared" si="139"/>
        <v>1.318297842001249</v>
      </c>
      <c r="D349" s="22">
        <v>272359693.61000001</v>
      </c>
      <c r="E349" s="21">
        <v>1.0639435860382398</v>
      </c>
      <c r="F349" s="22">
        <f t="shared" si="140"/>
        <v>6705170.080000001</v>
      </c>
      <c r="G349" s="21">
        <f t="shared" si="141"/>
        <v>11.650004032291452</v>
      </c>
      <c r="H349" s="22">
        <v>467168.76</v>
      </c>
      <c r="I349" s="21">
        <v>2.5803448946372201</v>
      </c>
      <c r="J349" s="22">
        <v>651538.19000000006</v>
      </c>
      <c r="K349" s="21">
        <v>7.0372833469669693</v>
      </c>
      <c r="L349" s="22">
        <v>789557.18</v>
      </c>
      <c r="M349" s="21">
        <v>9.4497511625440502</v>
      </c>
      <c r="N349" s="22">
        <v>2388773.59</v>
      </c>
      <c r="O349" s="21">
        <v>12.793464083174198</v>
      </c>
      <c r="P349" s="22">
        <v>2375781.88</v>
      </c>
      <c r="Q349" s="21">
        <v>14.228496262417799</v>
      </c>
      <c r="R349" s="23">
        <v>32350.48</v>
      </c>
      <c r="S349" s="24">
        <v>15.428874131079398</v>
      </c>
    </row>
    <row r="350" spans="1:19" x14ac:dyDescent="0.2">
      <c r="A350" s="19" t="s">
        <v>15</v>
      </c>
      <c r="B350" s="20">
        <f t="shared" si="138"/>
        <v>285492228.72000003</v>
      </c>
      <c r="C350" s="21">
        <f t="shared" si="139"/>
        <v>1.6496187279181329</v>
      </c>
      <c r="D350" s="22">
        <v>278908382.13999999</v>
      </c>
      <c r="E350" s="21">
        <v>1.42365768149803</v>
      </c>
      <c r="F350" s="22">
        <f t="shared" si="140"/>
        <v>6583846.5800000001</v>
      </c>
      <c r="G350" s="21">
        <f t="shared" si="141"/>
        <v>11.221899782452123</v>
      </c>
      <c r="H350" s="22">
        <v>529658.44999999995</v>
      </c>
      <c r="I350" s="21">
        <v>2.1959453680008298</v>
      </c>
      <c r="J350" s="22">
        <v>632483.55000000005</v>
      </c>
      <c r="K350" s="21">
        <v>6.26139334627754</v>
      </c>
      <c r="L350" s="22">
        <v>638114.55000000005</v>
      </c>
      <c r="M350" s="21">
        <v>9.1923812795053799</v>
      </c>
      <c r="N350" s="22">
        <v>2483804.29</v>
      </c>
      <c r="O350" s="21">
        <v>12.333884118382</v>
      </c>
      <c r="P350" s="22">
        <v>2243995.42</v>
      </c>
      <c r="Q350" s="21">
        <v>14.005343114693201</v>
      </c>
      <c r="R350" s="23">
        <v>55790.32</v>
      </c>
      <c r="S350" s="24">
        <v>14.899804449947599</v>
      </c>
    </row>
    <row r="351" spans="1:19" x14ac:dyDescent="0.2">
      <c r="A351" s="19" t="s">
        <v>16</v>
      </c>
      <c r="B351" s="20">
        <f t="shared" si="138"/>
        <v>342736960.83000004</v>
      </c>
      <c r="C351" s="21">
        <f t="shared" si="139"/>
        <v>1.697476407700516</v>
      </c>
      <c r="D351" s="22">
        <v>335453335.72000003</v>
      </c>
      <c r="E351" s="21">
        <v>1.4938342299638798</v>
      </c>
      <c r="F351" s="22">
        <f t="shared" si="140"/>
        <v>7283625.1100000003</v>
      </c>
      <c r="G351" s="21">
        <f t="shared" si="141"/>
        <v>11.076384133367339</v>
      </c>
      <c r="H351" s="22">
        <v>474008.11</v>
      </c>
      <c r="I351" s="21">
        <v>2.1039392395628003</v>
      </c>
      <c r="J351" s="22">
        <v>711111.92</v>
      </c>
      <c r="K351" s="21">
        <v>5.7086623697715488</v>
      </c>
      <c r="L351" s="22">
        <v>607998.20000000007</v>
      </c>
      <c r="M351" s="21">
        <v>8.8196665090455912</v>
      </c>
      <c r="N351" s="22">
        <v>2862575.35</v>
      </c>
      <c r="O351" s="21">
        <v>12.0207668834289</v>
      </c>
      <c r="P351" s="22">
        <v>2611988.65</v>
      </c>
      <c r="Q351" s="21">
        <v>13.638909190704201</v>
      </c>
      <c r="R351" s="23">
        <v>15942.88</v>
      </c>
      <c r="S351" s="24">
        <v>13.929675547956199</v>
      </c>
    </row>
    <row r="352" spans="1:19" x14ac:dyDescent="0.2">
      <c r="A352" s="19" t="s">
        <v>17</v>
      </c>
      <c r="B352" s="20">
        <f t="shared" si="138"/>
        <v>336515974.94000006</v>
      </c>
      <c r="C352" s="21">
        <f t="shared" si="139"/>
        <v>1.6918817043238794</v>
      </c>
      <c r="D352" s="22">
        <v>329510129.87</v>
      </c>
      <c r="E352" s="21">
        <v>1.4925303850361999</v>
      </c>
      <c r="F352" s="22">
        <f t="shared" si="140"/>
        <v>7005845.0700000003</v>
      </c>
      <c r="G352" s="21">
        <f t="shared" si="141"/>
        <v>11.068092347280517</v>
      </c>
      <c r="H352" s="22">
        <v>431249.73</v>
      </c>
      <c r="I352" s="21">
        <v>1.9235535755581799</v>
      </c>
      <c r="J352" s="22">
        <v>640627.11</v>
      </c>
      <c r="K352" s="21">
        <v>5.7097090340120005</v>
      </c>
      <c r="L352" s="22">
        <v>581507.44000000006</v>
      </c>
      <c r="M352" s="21">
        <v>8.6274361119094198</v>
      </c>
      <c r="N352" s="22">
        <v>3033565.8</v>
      </c>
      <c r="O352" s="21">
        <v>12.133761569009</v>
      </c>
      <c r="P352" s="22">
        <v>2302979.4700000002</v>
      </c>
      <c r="Q352" s="21">
        <v>13.464085939810797</v>
      </c>
      <c r="R352" s="23">
        <v>15915.52</v>
      </c>
      <c r="S352" s="24">
        <v>13.886944190324899</v>
      </c>
    </row>
    <row r="353" spans="1:19" x14ac:dyDescent="0.2">
      <c r="A353" s="19" t="s">
        <v>18</v>
      </c>
      <c r="B353" s="20">
        <f t="shared" si="138"/>
        <v>340626524</v>
      </c>
      <c r="C353" s="21">
        <f t="shared" si="139"/>
        <v>1.739413118208021</v>
      </c>
      <c r="D353" s="22">
        <v>333332138.87</v>
      </c>
      <c r="E353" s="21">
        <v>1.5432373261598999</v>
      </c>
      <c r="F353" s="22">
        <f t="shared" si="140"/>
        <v>7294385.1299999999</v>
      </c>
      <c r="G353" s="21">
        <f t="shared" si="141"/>
        <v>10.704075004372577</v>
      </c>
      <c r="H353" s="22">
        <v>671526.8</v>
      </c>
      <c r="I353" s="21">
        <v>1.4311700350603997</v>
      </c>
      <c r="J353" s="22">
        <v>569028.80000000005</v>
      </c>
      <c r="K353" s="21">
        <v>6.0036594815587501</v>
      </c>
      <c r="L353" s="22">
        <v>708314.59</v>
      </c>
      <c r="M353" s="21">
        <v>8.6486790579875006</v>
      </c>
      <c r="N353" s="22">
        <v>3153350.13</v>
      </c>
      <c r="O353" s="21">
        <v>12.116608026239101</v>
      </c>
      <c r="P353" s="22">
        <v>2163908.96</v>
      </c>
      <c r="Q353" s="21">
        <v>13.393253689656099</v>
      </c>
      <c r="R353" s="23">
        <v>28255.85</v>
      </c>
      <c r="S353" s="24">
        <v>13.683773084157799</v>
      </c>
    </row>
    <row r="354" spans="1:19" x14ac:dyDescent="0.2">
      <c r="A354" s="19" t="s">
        <v>19</v>
      </c>
      <c r="B354" s="20">
        <f t="shared" si="138"/>
        <v>370844053.46000004</v>
      </c>
      <c r="C354" s="21">
        <f t="shared" si="139"/>
        <v>1.6678350416548158</v>
      </c>
      <c r="D354" s="22">
        <v>363623424.44999999</v>
      </c>
      <c r="E354" s="21">
        <v>1.4942829627075198</v>
      </c>
      <c r="F354" s="22">
        <f t="shared" si="140"/>
        <v>7220629.0100000007</v>
      </c>
      <c r="G354" s="21">
        <f t="shared" si="141"/>
        <v>10.407738612359479</v>
      </c>
      <c r="H354" s="22">
        <v>766082.56000000006</v>
      </c>
      <c r="I354" s="21">
        <v>1.2308989793476</v>
      </c>
      <c r="J354" s="22">
        <v>543100.02</v>
      </c>
      <c r="K354" s="21">
        <v>6.2212706304079992</v>
      </c>
      <c r="L354" s="22">
        <v>926917.11</v>
      </c>
      <c r="M354" s="21">
        <v>8.5133805427326692</v>
      </c>
      <c r="N354" s="22">
        <v>2795055.62</v>
      </c>
      <c r="O354" s="21">
        <v>12.012508859519599</v>
      </c>
      <c r="P354" s="22">
        <v>2170042.98</v>
      </c>
      <c r="Q354" s="21">
        <v>13.407717610643799</v>
      </c>
      <c r="R354" s="23">
        <v>19430.72</v>
      </c>
      <c r="S354" s="24">
        <v>13.716678640832702</v>
      </c>
    </row>
    <row r="355" spans="1:19" x14ac:dyDescent="0.2">
      <c r="A355" s="19" t="s">
        <v>20</v>
      </c>
      <c r="B355" s="20">
        <f t="shared" si="138"/>
        <v>356787079.25999993</v>
      </c>
      <c r="C355" s="21">
        <f t="shared" si="139"/>
        <v>1.6877617328170753</v>
      </c>
      <c r="D355" s="22">
        <v>349610897.05000001</v>
      </c>
      <c r="E355" s="21">
        <v>1.5152425245622099</v>
      </c>
      <c r="F355" s="22">
        <f t="shared" si="140"/>
        <v>7176182.21</v>
      </c>
      <c r="G355" s="21">
        <f t="shared" si="141"/>
        <v>10.092592238972697</v>
      </c>
      <c r="H355" s="22">
        <v>913048.76</v>
      </c>
      <c r="I355" s="21">
        <v>1.1575606499920099</v>
      </c>
      <c r="J355" s="22">
        <v>623414.95000000007</v>
      </c>
      <c r="K355" s="21">
        <v>5.8195066821865593</v>
      </c>
      <c r="L355" s="22">
        <v>1000734.94</v>
      </c>
      <c r="M355" s="21">
        <v>8.7999853052997192</v>
      </c>
      <c r="N355" s="22">
        <v>2697343.14</v>
      </c>
      <c r="O355" s="21">
        <v>12.191353383833798</v>
      </c>
      <c r="P355" s="22">
        <v>1909544.33</v>
      </c>
      <c r="Q355" s="21">
        <v>13.4254703901009</v>
      </c>
      <c r="R355" s="23">
        <v>32096.09</v>
      </c>
      <c r="S355" s="24">
        <v>12.903660539336697</v>
      </c>
    </row>
    <row r="356" spans="1:19" ht="13.5" thickBot="1" x14ac:dyDescent="0.25">
      <c r="A356" s="25" t="s">
        <v>21</v>
      </c>
      <c r="B356" s="26">
        <f t="shared" ref="B356:B367" si="142">D356+H356+J356+L356+N356+P356+R356</f>
        <v>438513058.93999988</v>
      </c>
      <c r="C356" s="27">
        <f t="shared" ref="C356:C367" si="143">(D356*E356+H356*I356+J356*K356+L356*M356+N356*O356+P356*Q356+R356*S356)/(D356+H356+J356+L356+N356+P356+R356)</f>
        <v>1.6461939244036758</v>
      </c>
      <c r="D356" s="28">
        <v>428828397.33999997</v>
      </c>
      <c r="E356" s="27">
        <v>1.49157717732826</v>
      </c>
      <c r="F356" s="28">
        <f t="shared" ref="F356:F367" si="144">H356+J356+L356+N356+P356+R356</f>
        <v>9684661.6000000015</v>
      </c>
      <c r="G356" s="27">
        <f t="shared" ref="G356:G367" si="145">(H356*I356+J356*K356+L356*M356+N356*O356+P356*Q356+R356*S356)/(H356+J356+L356+N356+P356+R356)</f>
        <v>8.4924890856382635</v>
      </c>
      <c r="H356" s="28">
        <v>2627370.75</v>
      </c>
      <c r="I356" s="27">
        <v>0.46749090489037398</v>
      </c>
      <c r="J356" s="28">
        <v>761556.78</v>
      </c>
      <c r="K356" s="27">
        <v>5.8263171597001584</v>
      </c>
      <c r="L356" s="28">
        <v>1038772.34</v>
      </c>
      <c r="M356" s="27">
        <v>8.8449251595397698</v>
      </c>
      <c r="N356" s="28">
        <v>3108998.02</v>
      </c>
      <c r="O356" s="27">
        <v>12.571155357667299</v>
      </c>
      <c r="P356" s="28">
        <v>2128750.8199999998</v>
      </c>
      <c r="Q356" s="27">
        <v>13.176232248168899</v>
      </c>
      <c r="R356" s="28">
        <v>19212.89</v>
      </c>
      <c r="S356" s="27">
        <v>13.587947846471799</v>
      </c>
    </row>
    <row r="357" spans="1:19" x14ac:dyDescent="0.2">
      <c r="A357" s="32" t="s">
        <v>77</v>
      </c>
      <c r="B357" s="20">
        <f t="shared" si="142"/>
        <v>339878937.87</v>
      </c>
      <c r="C357" s="21">
        <f t="shared" si="143"/>
        <v>1.7401466688871965</v>
      </c>
      <c r="D357" s="22">
        <v>333060643.00999999</v>
      </c>
      <c r="E357" s="21">
        <v>1.58018307600216</v>
      </c>
      <c r="F357" s="22">
        <f t="shared" si="144"/>
        <v>6818294.8600000003</v>
      </c>
      <c r="G357" s="21">
        <f t="shared" si="145"/>
        <v>9.5540617603328162</v>
      </c>
      <c r="H357" s="22">
        <v>1054179.73</v>
      </c>
      <c r="I357" s="21">
        <v>0.81695833811944008</v>
      </c>
      <c r="J357" s="22">
        <v>735106.34</v>
      </c>
      <c r="K357" s="21">
        <v>5.7130693227322702</v>
      </c>
      <c r="L357" s="22">
        <v>798792.59</v>
      </c>
      <c r="M357" s="21">
        <v>8.6838155832166599</v>
      </c>
      <c r="N357" s="22">
        <v>2403372.91</v>
      </c>
      <c r="O357" s="21">
        <v>12.2488446309815</v>
      </c>
      <c r="P357" s="22">
        <v>1787370.32</v>
      </c>
      <c r="Q357" s="21">
        <v>12.990184516491199</v>
      </c>
      <c r="R357" s="23">
        <v>39472.97</v>
      </c>
      <c r="S357" s="24">
        <v>12.365338369522199</v>
      </c>
    </row>
    <row r="358" spans="1:19" x14ac:dyDescent="0.2">
      <c r="A358" s="19" t="s">
        <v>11</v>
      </c>
      <c r="B358" s="20">
        <f t="shared" si="142"/>
        <v>378142497.54000008</v>
      </c>
      <c r="C358" s="21">
        <f t="shared" si="143"/>
        <v>1.634868912186749</v>
      </c>
      <c r="D358" s="22">
        <v>370615639.91000003</v>
      </c>
      <c r="E358" s="21">
        <v>1.4680794590744397</v>
      </c>
      <c r="F358" s="22">
        <f t="shared" si="144"/>
        <v>7526857.6299999999</v>
      </c>
      <c r="G358" s="21">
        <f t="shared" si="145"/>
        <v>9.8474302404468528</v>
      </c>
      <c r="H358" s="22">
        <v>1257521.93</v>
      </c>
      <c r="I358" s="21">
        <v>0.6407182651677491</v>
      </c>
      <c r="J358" s="22">
        <v>728367.22</v>
      </c>
      <c r="K358" s="21">
        <v>6.3518250169193502</v>
      </c>
      <c r="L358" s="22">
        <v>899069.65</v>
      </c>
      <c r="M358" s="21">
        <v>9.1215668065316198</v>
      </c>
      <c r="N358" s="22">
        <v>2936081.88</v>
      </c>
      <c r="O358" s="21">
        <v>12.970020363158302</v>
      </c>
      <c r="P358" s="22">
        <v>1673112.22</v>
      </c>
      <c r="Q358" s="21">
        <v>13.151013340336499</v>
      </c>
      <c r="R358" s="23">
        <v>32704.73</v>
      </c>
      <c r="S358" s="24">
        <v>12.320550253740098</v>
      </c>
    </row>
    <row r="359" spans="1:19" x14ac:dyDescent="0.2">
      <c r="A359" s="19" t="s">
        <v>12</v>
      </c>
      <c r="B359" s="20">
        <f t="shared" si="142"/>
        <v>459573065.71000004</v>
      </c>
      <c r="C359" s="21">
        <f t="shared" si="143"/>
        <v>1.6239110828231871</v>
      </c>
      <c r="D359" s="22">
        <v>449112828.18000001</v>
      </c>
      <c r="E359" s="21">
        <v>1.4741150608760998</v>
      </c>
      <c r="F359" s="22">
        <f t="shared" si="144"/>
        <v>10460237.529999999</v>
      </c>
      <c r="G359" s="21">
        <f t="shared" si="145"/>
        <v>8.0554395135900805</v>
      </c>
      <c r="H359" s="22">
        <v>3418690.81</v>
      </c>
      <c r="I359" s="21">
        <v>0.31149643237260199</v>
      </c>
      <c r="J359" s="22">
        <v>875647.11</v>
      </c>
      <c r="K359" s="21">
        <v>6.2718370298738293</v>
      </c>
      <c r="L359" s="22">
        <v>1339837.78</v>
      </c>
      <c r="M359" s="21">
        <v>10.916704574564198</v>
      </c>
      <c r="N359" s="22">
        <v>3168152.29</v>
      </c>
      <c r="O359" s="21">
        <v>13.191055911014898</v>
      </c>
      <c r="P359" s="22">
        <v>1610754.5</v>
      </c>
      <c r="Q359" s="21">
        <v>12.846589778827299</v>
      </c>
      <c r="R359" s="23">
        <v>47155.040000000001</v>
      </c>
      <c r="S359" s="24">
        <v>12.605126629094199</v>
      </c>
    </row>
    <row r="360" spans="1:19" hidden="1" x14ac:dyDescent="0.2">
      <c r="A360" s="19" t="s">
        <v>13</v>
      </c>
      <c r="B360" s="20">
        <f t="shared" si="142"/>
        <v>0</v>
      </c>
      <c r="C360" s="21" t="e">
        <f t="shared" si="143"/>
        <v>#DIV/0!</v>
      </c>
      <c r="D360" s="22"/>
      <c r="E360" s="21"/>
      <c r="F360" s="22">
        <f t="shared" si="144"/>
        <v>0</v>
      </c>
      <c r="G360" s="21" t="e">
        <f t="shared" si="145"/>
        <v>#DIV/0!</v>
      </c>
      <c r="H360" s="22"/>
      <c r="I360" s="21"/>
      <c r="J360" s="22"/>
      <c r="K360" s="21"/>
      <c r="L360" s="22"/>
      <c r="M360" s="21"/>
      <c r="N360" s="22"/>
      <c r="O360" s="21"/>
      <c r="P360" s="22"/>
      <c r="Q360" s="21"/>
      <c r="R360" s="23"/>
      <c r="S360" s="24"/>
    </row>
    <row r="361" spans="1:19" hidden="1" x14ac:dyDescent="0.2">
      <c r="A361" s="19" t="s">
        <v>14</v>
      </c>
      <c r="B361" s="20">
        <f t="shared" si="142"/>
        <v>0</v>
      </c>
      <c r="C361" s="21" t="e">
        <f t="shared" si="143"/>
        <v>#DIV/0!</v>
      </c>
      <c r="D361" s="22"/>
      <c r="E361" s="21"/>
      <c r="F361" s="22">
        <f t="shared" si="144"/>
        <v>0</v>
      </c>
      <c r="G361" s="21" t="e">
        <f t="shared" si="145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idden="1" x14ac:dyDescent="0.2">
      <c r="A362" s="19" t="s">
        <v>15</v>
      </c>
      <c r="B362" s="20">
        <f t="shared" si="142"/>
        <v>0</v>
      </c>
      <c r="C362" s="21" t="e">
        <f t="shared" si="143"/>
        <v>#DIV/0!</v>
      </c>
      <c r="D362" s="22"/>
      <c r="E362" s="21"/>
      <c r="F362" s="22">
        <f t="shared" si="144"/>
        <v>0</v>
      </c>
      <c r="G362" s="21" t="e">
        <f t="shared" si="145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idden="1" x14ac:dyDescent="0.2">
      <c r="A363" s="19" t="s">
        <v>16</v>
      </c>
      <c r="B363" s="20">
        <f t="shared" si="142"/>
        <v>0</v>
      </c>
      <c r="C363" s="21" t="e">
        <f t="shared" si="143"/>
        <v>#DIV/0!</v>
      </c>
      <c r="D363" s="22"/>
      <c r="E363" s="21"/>
      <c r="F363" s="22">
        <f t="shared" si="144"/>
        <v>0</v>
      </c>
      <c r="G363" s="21" t="e">
        <f t="shared" si="14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42"/>
        <v>0</v>
      </c>
      <c r="C364" s="21" t="e">
        <f t="shared" si="143"/>
        <v>#DIV/0!</v>
      </c>
      <c r="D364" s="22"/>
      <c r="E364" s="21"/>
      <c r="F364" s="22">
        <f t="shared" si="144"/>
        <v>0</v>
      </c>
      <c r="G364" s="21" t="e">
        <f t="shared" si="14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42"/>
        <v>0</v>
      </c>
      <c r="C365" s="21" t="e">
        <f t="shared" si="143"/>
        <v>#DIV/0!</v>
      </c>
      <c r="D365" s="22"/>
      <c r="E365" s="21"/>
      <c r="F365" s="22">
        <f t="shared" si="144"/>
        <v>0</v>
      </c>
      <c r="G365" s="21" t="e">
        <f t="shared" si="14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42"/>
        <v>0</v>
      </c>
      <c r="C366" s="21" t="e">
        <f t="shared" si="143"/>
        <v>#DIV/0!</v>
      </c>
      <c r="D366" s="22"/>
      <c r="E366" s="21"/>
      <c r="F366" s="22">
        <f t="shared" si="144"/>
        <v>0</v>
      </c>
      <c r="G366" s="21" t="e">
        <f t="shared" si="14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42"/>
        <v>0</v>
      </c>
      <c r="C367" s="21" t="e">
        <f t="shared" si="143"/>
        <v>#DIV/0!</v>
      </c>
      <c r="D367" s="22"/>
      <c r="E367" s="21"/>
      <c r="F367" s="22">
        <f t="shared" si="144"/>
        <v>0</v>
      </c>
      <c r="G367" s="21" t="e">
        <f t="shared" si="14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ref="B368" si="146">D368+H368+J368+L368+N368+P368+R368</f>
        <v>0</v>
      </c>
      <c r="C368" s="27" t="e">
        <f t="shared" ref="C368" si="147">(D368*E368+H368*I368+J368*K368+L368*M368+N368*O368+P368*Q368+R368*S368)/(D368+H368+J368+L368+N368+P368+R368)</f>
        <v>#DIV/0!</v>
      </c>
      <c r="D368" s="28"/>
      <c r="E368" s="27"/>
      <c r="F368" s="28">
        <f t="shared" ref="F368" si="148">H368+J368+L368+N368+P368+R368</f>
        <v>0</v>
      </c>
      <c r="G368" s="27" t="e">
        <f t="shared" ref="G368" si="14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x14ac:dyDescent="0.2">
      <c r="A334" s="19" t="s">
        <v>11</v>
      </c>
      <c r="B334" s="20">
        <f t="shared" si="110"/>
        <v>10311160.639999999</v>
      </c>
      <c r="C334" s="21">
        <f t="shared" si="111"/>
        <v>3.5618853872787755</v>
      </c>
      <c r="D334" s="22">
        <v>7507578.75</v>
      </c>
      <c r="E334" s="21">
        <v>1.0021553655231399</v>
      </c>
      <c r="F334" s="22">
        <f t="shared" si="108"/>
        <v>2803581.89</v>
      </c>
      <c r="G334" s="21">
        <f t="shared" si="109"/>
        <v>10.416464804279375</v>
      </c>
      <c r="H334" s="22">
        <v>8030.55</v>
      </c>
      <c r="I334" s="21">
        <v>2.5698146453231696</v>
      </c>
      <c r="J334" s="22">
        <v>55400.27</v>
      </c>
      <c r="K334" s="21">
        <v>5.3223861652659794</v>
      </c>
      <c r="L334" s="22">
        <v>41235.26</v>
      </c>
      <c r="M334" s="21">
        <v>9.6945231920448709</v>
      </c>
      <c r="N334" s="22">
        <v>2276236.13</v>
      </c>
      <c r="O334" s="21">
        <v>10.4150785763602</v>
      </c>
      <c r="P334" s="22">
        <v>422679.68</v>
      </c>
      <c r="Q334" s="21">
        <v>11.311116471934502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12">D335+H335+J335+L335+N335+P335+R335</f>
        <v>10575817.43</v>
      </c>
      <c r="C335" s="21">
        <f t="shared" ref="C335" si="113">(D335*E335+H335*I335+J335*K335+L335*M335+N335*O335+P335*Q335+R335*S335)/(D335+H335+J335+L335+N335+P335+R335)</f>
        <v>3.3317740756706709</v>
      </c>
      <c r="D335" s="22">
        <v>8085863.8600000003</v>
      </c>
      <c r="E335" s="21">
        <v>1.3407728595742099</v>
      </c>
      <c r="F335" s="22">
        <f t="shared" ref="F335" si="114">H335+J335+L335+N335+P335+R335</f>
        <v>2489953.5699999998</v>
      </c>
      <c r="G335" s="21">
        <f t="shared" ref="G335" si="115">(H335*I335+J335*K335+L335*M335+N335*O335+P335*Q335+R335*S335)/(H335+J335+L335+N335+P335+R335)</f>
        <v>9.7973423386364846</v>
      </c>
      <c r="H335" s="22">
        <v>572013.36</v>
      </c>
      <c r="I335" s="21">
        <v>7.8447153751793508E-2</v>
      </c>
      <c r="J335" s="22">
        <v>10385.17</v>
      </c>
      <c r="K335" s="21">
        <v>15.393885608035299</v>
      </c>
      <c r="L335" s="22">
        <v>37377.03</v>
      </c>
      <c r="M335" s="21">
        <v>8.273350640754499</v>
      </c>
      <c r="N335" s="22">
        <v>1523643.71</v>
      </c>
      <c r="O335" s="21">
        <v>13.146441051169399</v>
      </c>
      <c r="P335" s="22">
        <v>346534.3</v>
      </c>
      <c r="Q335" s="21">
        <v>11.111341942197399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16">D336+H336+J336+L336+N336+P336+R336</f>
        <v>11768199.849999998</v>
      </c>
      <c r="C336" s="21">
        <f t="shared" ref="C336" si="117">(D336*E336+H336*I336+J336*K336+L336*M336+N336*O336+P336*Q336+R336*S336)/(D336+H336+J336+L336+N336+P336+R336)</f>
        <v>4.3193341775547864</v>
      </c>
      <c r="D336" s="22">
        <v>8546382.1400000006</v>
      </c>
      <c r="E336" s="21">
        <v>1.1670563082263499</v>
      </c>
      <c r="F336" s="22">
        <f t="shared" ref="F336" si="118">H336+J336+L336+N336+P336+R336</f>
        <v>3221817.71</v>
      </c>
      <c r="G336" s="21">
        <f t="shared" ref="G336" si="119">(H336*I336+J336*K336+L336*M336+N336*O336+P336*Q336+R336*S336)/(H336+J336+L336+N336+P336+R336)</f>
        <v>12.681250867976663</v>
      </c>
      <c r="H336" s="22">
        <v>13378.12</v>
      </c>
      <c r="I336" s="21">
        <v>10.515090685387799</v>
      </c>
      <c r="J336" s="22">
        <v>51844.42</v>
      </c>
      <c r="K336" s="21">
        <v>10.0672929044244</v>
      </c>
      <c r="L336" s="22">
        <v>207090.61</v>
      </c>
      <c r="M336" s="21">
        <v>7.1772469249088591</v>
      </c>
      <c r="N336" s="22">
        <v>2654062.11</v>
      </c>
      <c r="O336" s="21">
        <v>13.382275823228602</v>
      </c>
      <c r="P336" s="22">
        <v>295442.45</v>
      </c>
      <c r="Q336" s="21">
        <v>10.798522260426701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20">D337+H337+J337+L337+N337+P337+R337</f>
        <v>11752285.309999997</v>
      </c>
      <c r="C337" s="21">
        <f t="shared" ref="C337" si="121">(D337*E337+H337*I337+J337*K337+L337*M337+N337*O337+P337*Q337+R337*S337)/(D337+H337+J337+L337+N337+P337+R337)</f>
        <v>2.7992345535729628</v>
      </c>
      <c r="D337" s="22">
        <v>10009076.02</v>
      </c>
      <c r="E337" s="21">
        <v>1.0260814213498199</v>
      </c>
      <c r="F337" s="22">
        <f t="shared" ref="F337" si="122">H337+J337+L337+N337+P337+R337</f>
        <v>1743209.29</v>
      </c>
      <c r="G337" s="21">
        <f t="shared" ref="G337" si="123">(H337*I337+J337*K337+L337*M337+N337*O337+P337*Q337+R337*S337)/(H337+J337+L337+N337+P337+R337)</f>
        <v>12.980240699726842</v>
      </c>
      <c r="H337" s="22">
        <v>6815.85</v>
      </c>
      <c r="I337" s="21">
        <v>5.4449224968272496</v>
      </c>
      <c r="J337" s="22">
        <v>37984.86</v>
      </c>
      <c r="K337" s="21">
        <v>8.0419261911193001</v>
      </c>
      <c r="L337" s="22">
        <v>172973.2</v>
      </c>
      <c r="M337" s="21">
        <v>7.562624793898709</v>
      </c>
      <c r="N337" s="22">
        <v>838140.7</v>
      </c>
      <c r="O337" s="21">
        <v>13.493349099620099</v>
      </c>
      <c r="P337" s="22">
        <v>687294.68</v>
      </c>
      <c r="Q337" s="21">
        <v>14.065635555334099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24">D338+H338+J338+L338+N338+P338+R338</f>
        <v>12522714.660000002</v>
      </c>
      <c r="C338" s="21">
        <f t="shared" ref="C338" si="125">(D338*E338+H338*I338+J338*K338+L338*M338+N338*O338+P338*Q338+R338*S338)/(D338+H338+J338+L338+N338+P338+R338)</f>
        <v>2.9323109720364733</v>
      </c>
      <c r="D338" s="22">
        <v>10995153.560000001</v>
      </c>
      <c r="E338" s="21">
        <v>1.8706451139914799</v>
      </c>
      <c r="F338" s="22">
        <f t="shared" ref="F338" si="126">H338+J338+L338+N338+P338+R338</f>
        <v>1527561.1</v>
      </c>
      <c r="G338" s="21">
        <f t="shared" ref="G338" si="127">(H338*I338+J338*K338+L338*M338+N338*O338+P338*Q338+R338*S338)/(H338+J338+L338+N338+P338+R338)</f>
        <v>10.574021106324302</v>
      </c>
      <c r="H338" s="22">
        <v>268723.81</v>
      </c>
      <c r="I338" s="21">
        <v>0.51936971606646998</v>
      </c>
      <c r="J338" s="22">
        <v>2055</v>
      </c>
      <c r="K338" s="21">
        <v>16.173965936739698</v>
      </c>
      <c r="L338" s="22">
        <v>121442.8</v>
      </c>
      <c r="M338" s="21">
        <v>11.576199050087801</v>
      </c>
      <c r="N338" s="22">
        <v>760740.09</v>
      </c>
      <c r="O338" s="21">
        <v>12.649767317639299</v>
      </c>
      <c r="P338" s="22">
        <v>374599.4</v>
      </c>
      <c r="Q338" s="21">
        <v>13.215791723104699</v>
      </c>
      <c r="R338" s="23"/>
      <c r="S338" s="24"/>
    </row>
    <row r="339" spans="1:19" ht="14.25" customHeight="1" x14ac:dyDescent="0.2">
      <c r="A339" s="19" t="s">
        <v>16</v>
      </c>
      <c r="B339" s="20">
        <f t="shared" ref="B339" si="128">D339+H339+J339+L339+N339+P339+R339</f>
        <v>14185859.65</v>
      </c>
      <c r="C339" s="21">
        <f t="shared" ref="C339" si="129">(D339*E339+H339*I339+J339*K339+L339*M339+N339*O339+P339*Q339+R339*S339)/(D339+H339+J339+L339+N339+P339+R339)</f>
        <v>4.0539156364979236</v>
      </c>
      <c r="D339" s="22">
        <v>12322096.85</v>
      </c>
      <c r="E339" s="21">
        <v>2.6794443185941996</v>
      </c>
      <c r="F339" s="22">
        <f t="shared" ref="F339" si="130">H339+J339+L339+N339+P339+R339</f>
        <v>1863762.7999999998</v>
      </c>
      <c r="G339" s="21">
        <f t="shared" ref="G339" si="131">(H339*I339+J339*K339+L339*M339+N339*O339+P339*Q339+R339*S339)/(H339+J339+L339+N339+P339+R339)</f>
        <v>13.141106719374367</v>
      </c>
      <c r="H339" s="22">
        <v>9531.6</v>
      </c>
      <c r="I339" s="21">
        <v>7.3754668681018893</v>
      </c>
      <c r="J339" s="22">
        <v>35769.9</v>
      </c>
      <c r="K339" s="21">
        <v>2.84623943595034</v>
      </c>
      <c r="L339" s="22">
        <v>26886.65</v>
      </c>
      <c r="M339" s="21">
        <v>6.8562827648665792</v>
      </c>
      <c r="N339" s="22">
        <v>1357085.74</v>
      </c>
      <c r="O339" s="21">
        <v>13.9721681727346</v>
      </c>
      <c r="P339" s="22">
        <v>434488.91</v>
      </c>
      <c r="Q339" s="21">
        <v>11.9082981779673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32">D340+H340+J340+L340+N340+P340+R340</f>
        <v>11897391.219999999</v>
      </c>
      <c r="C340" s="21">
        <f t="shared" ref="C340" si="133">(D340*E340+H340*I340+J340*K340+L340*M340+N340*O340+P340*Q340+R340*S340)/(D340+H340+J340+L340+N340+P340+R340)</f>
        <v>3.300588549293753</v>
      </c>
      <c r="D340" s="22">
        <v>10065494.16</v>
      </c>
      <c r="E340" s="21">
        <v>1.6384294456835697</v>
      </c>
      <c r="F340" s="22">
        <f t="shared" ref="F340" si="134">H340+J340+L340+N340+P340+R340</f>
        <v>1831897.06</v>
      </c>
      <c r="G340" s="21">
        <f t="shared" ref="G340" si="135">(H340*I340+J340*K340+L340*M340+N340*O340+P340*Q340+R340*S340)/(H340+J340+L340+N340+P340+R340)</f>
        <v>12.433444928450305</v>
      </c>
      <c r="H340" s="22">
        <v>72651.78</v>
      </c>
      <c r="I340" s="21">
        <v>1.61293391572787E-2</v>
      </c>
      <c r="J340" s="22">
        <v>14400.82</v>
      </c>
      <c r="K340" s="21">
        <v>4.1900868700532303</v>
      </c>
      <c r="L340" s="22">
        <v>15486.37</v>
      </c>
      <c r="M340" s="21">
        <v>6.6437564128972788</v>
      </c>
      <c r="N340" s="22">
        <v>1201736.68</v>
      </c>
      <c r="O340" s="21">
        <v>13.237793014190101</v>
      </c>
      <c r="P340" s="22">
        <v>527621.41</v>
      </c>
      <c r="Q340" s="21">
        <v>12.706174301569799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36">D341+H341+J341+L341+N341+P341+R341</f>
        <v>9094315.1600000001</v>
      </c>
      <c r="C341" s="21">
        <f t="shared" ref="C341" si="137">(D341*E341+H341*I341+J341*K341+L341*M341+N341*O341+P341*Q341+R341*S341)/(D341+H341+J341+L341+N341+P341+R341)</f>
        <v>1.9006132244486666</v>
      </c>
      <c r="D341" s="22">
        <v>8465715.1500000004</v>
      </c>
      <c r="E341" s="21">
        <v>1.1129833291756801</v>
      </c>
      <c r="F341" s="22">
        <f t="shared" ref="F341" si="138">H341+J341+L341+N341+P341+R341</f>
        <v>628600.01</v>
      </c>
      <c r="G341" s="21">
        <f t="shared" ref="G341" si="139">(H341*I341+J341*K341+L341*M341+N341*O341+P341*Q341+R341*S341)/(H341+J341+L341+N341+P341+R341)</f>
        <v>12.508074616320799</v>
      </c>
      <c r="H341" s="22">
        <v>20398.47</v>
      </c>
      <c r="I341" s="21">
        <v>3.27917207516054</v>
      </c>
      <c r="J341" s="22">
        <v>15058.5</v>
      </c>
      <c r="K341" s="21">
        <v>2.3650596008898601</v>
      </c>
      <c r="L341" s="22">
        <v>11766.9</v>
      </c>
      <c r="M341" s="21">
        <v>8.377890013512479</v>
      </c>
      <c r="N341" s="22">
        <v>296715.58</v>
      </c>
      <c r="O341" s="21">
        <v>13.589065681350498</v>
      </c>
      <c r="P341" s="22">
        <v>284606.36</v>
      </c>
      <c r="Q341" s="21">
        <v>12.749691842445099</v>
      </c>
      <c r="R341" s="23">
        <v>54.2</v>
      </c>
      <c r="S341" s="24">
        <v>14</v>
      </c>
    </row>
    <row r="342" spans="1:19" ht="14.25" customHeight="1" x14ac:dyDescent="0.2">
      <c r="A342" s="19" t="s">
        <v>19</v>
      </c>
      <c r="B342" s="20">
        <f t="shared" ref="B342" si="140">D342+H342+J342+L342+N342+P342+R342</f>
        <v>10010393.810000001</v>
      </c>
      <c r="C342" s="21">
        <f t="shared" ref="C342" si="141">(D342*E342+H342*I342+J342*K342+L342*M342+N342*O342+P342*Q342+R342*S342)/(D342+H342+J342+L342+N342+P342+R342)</f>
        <v>1.9884768037812104</v>
      </c>
      <c r="D342" s="22">
        <v>9123980.8300000001</v>
      </c>
      <c r="E342" s="21">
        <v>0.99367139070370003</v>
      </c>
      <c r="F342" s="22">
        <f t="shared" ref="F342" si="142">H342+J342+L342+N342+P342+R342</f>
        <v>886412.9800000001</v>
      </c>
      <c r="G342" s="21">
        <f t="shared" ref="G342" si="143">(H342*I342+J342*K342+L342*M342+N342*O342+P342*Q342+R342*S342)/(H342+J342+L342+N342+P342+R342)</f>
        <v>12.228157091968592</v>
      </c>
      <c r="H342" s="22">
        <v>6064.47</v>
      </c>
      <c r="I342" s="21">
        <v>0.49053223117601397</v>
      </c>
      <c r="J342" s="22">
        <v>20470</v>
      </c>
      <c r="K342" s="21">
        <v>3.6695798729848601</v>
      </c>
      <c r="L342" s="22">
        <v>51513.7</v>
      </c>
      <c r="M342" s="21">
        <v>7.8810793245291997</v>
      </c>
      <c r="N342" s="22">
        <v>582589.57000000007</v>
      </c>
      <c r="O342" s="21">
        <v>12.8054141995711</v>
      </c>
      <c r="P342" s="22">
        <v>225775.24</v>
      </c>
      <c r="Q342" s="21">
        <v>12.821697107264699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44">D343+H343+J343+L343+N343+P343+R343</f>
        <v>8476545.5100000016</v>
      </c>
      <c r="C343" s="21">
        <f t="shared" ref="C343" si="145">(D343*E343+H343*I343+J343*K343+L343*M343+N343*O343+P343*Q343+R343*S343)/(D343+H343+J343+L343+N343+P343+R343)</f>
        <v>2.3520509231832127</v>
      </c>
      <c r="D343" s="22">
        <v>7605681.4500000002</v>
      </c>
      <c r="E343" s="21">
        <v>1.17158719543796</v>
      </c>
      <c r="F343" s="22">
        <f t="shared" ref="F343" si="146">H343+J343+L343+N343+P343+R343</f>
        <v>870864.06</v>
      </c>
      <c r="G343" s="21">
        <f t="shared" ref="G343" si="147">(H343*I343+J343*K343+L343*M343+N343*O343+P343*Q343+R343*S343)/(H343+J343+L343+N343+P343+R343)</f>
        <v>12.661617581049333</v>
      </c>
      <c r="H343" s="22">
        <v>15301.55</v>
      </c>
      <c r="I343" s="21">
        <v>3.3861275491698599</v>
      </c>
      <c r="J343" s="22">
        <v>26161.24</v>
      </c>
      <c r="K343" s="21">
        <v>6.7643934308924205</v>
      </c>
      <c r="L343" s="22">
        <v>105676.9</v>
      </c>
      <c r="M343" s="21">
        <v>9.7894294211885509</v>
      </c>
      <c r="N343" s="22">
        <v>454750.4</v>
      </c>
      <c r="O343" s="21">
        <v>13.7335161449006</v>
      </c>
      <c r="P343" s="22">
        <v>268973.97000000003</v>
      </c>
      <c r="Q343" s="21">
        <v>13.079076977225698</v>
      </c>
      <c r="R343" s="23"/>
      <c r="S343" s="24"/>
    </row>
    <row r="344" spans="1:19" ht="14.25" customHeight="1" thickBot="1" x14ac:dyDescent="0.25">
      <c r="A344" s="25" t="s">
        <v>21</v>
      </c>
      <c r="B344" s="26">
        <f t="shared" ref="B344:B355" si="148">D344+H344+J344+L344+N344+P344+R344</f>
        <v>14092621.73</v>
      </c>
      <c r="C344" s="27">
        <f t="shared" ref="C344:C355" si="149">(D344*E344+H344*I344+J344*K344+L344*M344+N344*O344+P344*Q344+R344*S344)/(D344+H344+J344+L344+N344+P344+R344)</f>
        <v>2.7517967034512854</v>
      </c>
      <c r="D344" s="28">
        <v>12302362.699999999</v>
      </c>
      <c r="E344" s="27">
        <v>1.1874681188110299</v>
      </c>
      <c r="F344" s="28">
        <f t="shared" ref="F344:F355" si="150">H344+J344+L344+N344+P344+R344</f>
        <v>1790259.0299999998</v>
      </c>
      <c r="G344" s="27">
        <f t="shared" ref="G344:G355" si="151">(H344*I344+J344*K344+L344*M344+N344*O344+P344*Q344+R344*S344)/(H344+J344+L344+N344+P344+R344)</f>
        <v>13.501602908993547</v>
      </c>
      <c r="H344" s="28">
        <v>18389.71</v>
      </c>
      <c r="I344" s="27">
        <v>2.3111449500835004</v>
      </c>
      <c r="J344" s="28">
        <v>48393.35</v>
      </c>
      <c r="K344" s="27">
        <v>5.3919781746872211</v>
      </c>
      <c r="L344" s="28">
        <v>104935.23</v>
      </c>
      <c r="M344" s="27">
        <v>10.0386874732156</v>
      </c>
      <c r="N344" s="28">
        <v>1026197.61</v>
      </c>
      <c r="O344" s="27">
        <v>15.343895432673998</v>
      </c>
      <c r="P344" s="28">
        <v>592343.13</v>
      </c>
      <c r="Q344" s="27">
        <v>11.933368003947299</v>
      </c>
      <c r="R344" s="28"/>
      <c r="S344" s="27"/>
    </row>
    <row r="345" spans="1:19" ht="14.25" customHeight="1" x14ac:dyDescent="0.2">
      <c r="A345" s="32" t="s">
        <v>76</v>
      </c>
      <c r="B345" s="20">
        <f t="shared" si="148"/>
        <v>15170161.690000001</v>
      </c>
      <c r="C345" s="21">
        <f t="shared" si="149"/>
        <v>5.5526911070319533</v>
      </c>
      <c r="D345" s="22">
        <v>9389778.1400000006</v>
      </c>
      <c r="E345" s="21">
        <v>1.3357094074429301</v>
      </c>
      <c r="F345" s="22">
        <f t="shared" si="150"/>
        <v>5780383.5500000007</v>
      </c>
      <c r="G345" s="21">
        <f t="shared" si="151"/>
        <v>12.402845986387849</v>
      </c>
      <c r="H345" s="22">
        <v>20023.52</v>
      </c>
      <c r="I345" s="21">
        <v>2.4041302428344302</v>
      </c>
      <c r="J345" s="22">
        <v>26533.08</v>
      </c>
      <c r="K345" s="21">
        <v>6.2375518786360296</v>
      </c>
      <c r="L345" s="22">
        <v>95078.05</v>
      </c>
      <c r="M345" s="21">
        <v>9.5791837758557303</v>
      </c>
      <c r="N345" s="22">
        <v>5446523.0700000003</v>
      </c>
      <c r="O345" s="21">
        <v>12.3977373977964</v>
      </c>
      <c r="P345" s="22">
        <v>192225.83</v>
      </c>
      <c r="Q345" s="21">
        <v>15.8367553049452</v>
      </c>
      <c r="R345" s="23"/>
      <c r="S345" s="24"/>
    </row>
    <row r="346" spans="1:19" ht="14.25" customHeight="1" x14ac:dyDescent="0.2">
      <c r="A346" s="19" t="s">
        <v>11</v>
      </c>
      <c r="B346" s="20">
        <f t="shared" si="148"/>
        <v>15523053.680000002</v>
      </c>
      <c r="C346" s="21">
        <f t="shared" si="149"/>
        <v>4.2578427800489402</v>
      </c>
      <c r="D346" s="22">
        <v>11703252.630000001</v>
      </c>
      <c r="E346" s="21">
        <v>1.77890312491699</v>
      </c>
      <c r="F346" s="22">
        <f t="shared" si="150"/>
        <v>3819801.0500000003</v>
      </c>
      <c r="G346" s="21">
        <f t="shared" si="151"/>
        <v>11.852912957469382</v>
      </c>
      <c r="H346" s="22">
        <v>9605.98</v>
      </c>
      <c r="I346" s="21">
        <v>2.4518762479205702</v>
      </c>
      <c r="J346" s="22">
        <v>34985</v>
      </c>
      <c r="K346" s="21">
        <v>6.3203394597684701</v>
      </c>
      <c r="L346" s="22">
        <v>164692.35</v>
      </c>
      <c r="M346" s="21">
        <v>8.9870999047618199</v>
      </c>
      <c r="N346" s="22">
        <v>3371468.97</v>
      </c>
      <c r="O346" s="21">
        <v>11.843581082877398</v>
      </c>
      <c r="P346" s="22">
        <v>239048.75</v>
      </c>
      <c r="Q346" s="21">
        <v>15.1463954222727</v>
      </c>
      <c r="R346" s="23"/>
      <c r="S346" s="24"/>
    </row>
    <row r="347" spans="1:19" ht="14.25" customHeight="1" x14ac:dyDescent="0.2">
      <c r="A347" s="19" t="s">
        <v>12</v>
      </c>
      <c r="B347" s="20">
        <f t="shared" si="148"/>
        <v>11439579.410000002</v>
      </c>
      <c r="C347" s="21">
        <f t="shared" si="149"/>
        <v>3.4212562692285231</v>
      </c>
      <c r="D347" s="22">
        <v>9310319.7200000007</v>
      </c>
      <c r="E347" s="21">
        <v>0.84552060755653602</v>
      </c>
      <c r="F347" s="22">
        <f t="shared" si="150"/>
        <v>2129259.69</v>
      </c>
      <c r="G347" s="21">
        <f t="shared" si="151"/>
        <v>14.683819796353745</v>
      </c>
      <c r="H347" s="22">
        <v>14178.31</v>
      </c>
      <c r="I347" s="21">
        <v>2.2600930576352201</v>
      </c>
      <c r="J347" s="22">
        <v>13871.38</v>
      </c>
      <c r="K347" s="21">
        <v>6.7929134664323207</v>
      </c>
      <c r="L347" s="22">
        <v>18463.32</v>
      </c>
      <c r="M347" s="21">
        <v>10.704318204959897</v>
      </c>
      <c r="N347" s="22">
        <v>1537049.81</v>
      </c>
      <c r="O347" s="21">
        <v>15.0846259115702</v>
      </c>
      <c r="P347" s="22">
        <v>545696.87</v>
      </c>
      <c r="Q347" s="21">
        <v>14.212900946087499</v>
      </c>
      <c r="R347" s="23"/>
      <c r="S347" s="24"/>
    </row>
    <row r="348" spans="1:19" ht="14.25" customHeight="1" x14ac:dyDescent="0.2">
      <c r="A348" s="19" t="s">
        <v>13</v>
      </c>
      <c r="B348" s="20">
        <f t="shared" si="148"/>
        <v>13122640.459999999</v>
      </c>
      <c r="C348" s="21">
        <f t="shared" si="149"/>
        <v>3.6795905435559</v>
      </c>
      <c r="D348" s="22">
        <v>9604158.5800000001</v>
      </c>
      <c r="E348" s="21">
        <v>1.08971757203118</v>
      </c>
      <c r="F348" s="22">
        <f t="shared" si="150"/>
        <v>3518481.88</v>
      </c>
      <c r="G348" s="21">
        <f t="shared" si="151"/>
        <v>10.748989099213441</v>
      </c>
      <c r="H348" s="22">
        <v>648169.76</v>
      </c>
      <c r="I348" s="21">
        <v>0.51765259150627507</v>
      </c>
      <c r="J348" s="22">
        <v>34879.86</v>
      </c>
      <c r="K348" s="21">
        <v>5.5672936473942283</v>
      </c>
      <c r="L348" s="22">
        <v>2931.01</v>
      </c>
      <c r="M348" s="21">
        <v>6.8960597200282487</v>
      </c>
      <c r="N348" s="22">
        <v>2429341.44</v>
      </c>
      <c r="O348" s="21">
        <v>13.223790806573499</v>
      </c>
      <c r="P348" s="22">
        <v>403159.81</v>
      </c>
      <c r="Q348" s="21">
        <v>12.761923800390697</v>
      </c>
      <c r="R348" s="23"/>
      <c r="S348" s="24"/>
    </row>
    <row r="349" spans="1:19" ht="14.25" customHeight="1" x14ac:dyDescent="0.2">
      <c r="A349" s="19" t="s">
        <v>14</v>
      </c>
      <c r="B349" s="20">
        <f t="shared" si="148"/>
        <v>19885044.010000002</v>
      </c>
      <c r="C349" s="21">
        <f t="shared" si="149"/>
        <v>1.9039625087307033</v>
      </c>
      <c r="D349" s="22">
        <v>17973987.260000002</v>
      </c>
      <c r="E349" s="21">
        <v>0.72243761267693296</v>
      </c>
      <c r="F349" s="22">
        <f t="shared" si="150"/>
        <v>1911056.75</v>
      </c>
      <c r="G349" s="21">
        <f t="shared" si="151"/>
        <v>13.016512373638321</v>
      </c>
      <c r="H349" s="22">
        <v>6631</v>
      </c>
      <c r="I349" s="21">
        <v>3.4040974212034398</v>
      </c>
      <c r="J349" s="22">
        <v>75595.400000000009</v>
      </c>
      <c r="K349" s="21">
        <v>6.7780790894684095</v>
      </c>
      <c r="L349" s="22">
        <v>92500.57</v>
      </c>
      <c r="M349" s="21">
        <v>7.6324761512280395</v>
      </c>
      <c r="N349" s="22">
        <v>967813.28</v>
      </c>
      <c r="O349" s="21">
        <v>13.626979576886999</v>
      </c>
      <c r="P349" s="22">
        <v>768516.5</v>
      </c>
      <c r="Q349" s="21">
        <v>13.5923554898301</v>
      </c>
      <c r="R349" s="23"/>
      <c r="S349" s="24"/>
    </row>
    <row r="350" spans="1:19" ht="14.25" customHeight="1" x14ac:dyDescent="0.2">
      <c r="A350" s="19" t="s">
        <v>15</v>
      </c>
      <c r="B350" s="20">
        <f t="shared" si="148"/>
        <v>11424802.220000001</v>
      </c>
      <c r="C350" s="21">
        <f t="shared" si="149"/>
        <v>2.1159542189781564</v>
      </c>
      <c r="D350" s="22">
        <v>10095904.67</v>
      </c>
      <c r="E350" s="21">
        <v>0.76026982261511411</v>
      </c>
      <c r="F350" s="22">
        <f t="shared" si="150"/>
        <v>1328897.55</v>
      </c>
      <c r="G350" s="21">
        <f t="shared" si="151"/>
        <v>12.415364002890973</v>
      </c>
      <c r="H350" s="22">
        <v>71180.3</v>
      </c>
      <c r="I350" s="21">
        <v>6.8277318302957394E-4</v>
      </c>
      <c r="J350" s="22">
        <v>2549.14</v>
      </c>
      <c r="K350" s="21">
        <v>4.0170331955090699</v>
      </c>
      <c r="L350" s="22">
        <v>31085.279999999999</v>
      </c>
      <c r="M350" s="21">
        <v>6.7728749588229498</v>
      </c>
      <c r="N350" s="22">
        <v>715669.62</v>
      </c>
      <c r="O350" s="21">
        <v>13.243922601046</v>
      </c>
      <c r="P350" s="22">
        <v>472053.21</v>
      </c>
      <c r="Q350" s="21">
        <v>13.976150815921798</v>
      </c>
      <c r="R350" s="23">
        <v>36360</v>
      </c>
      <c r="S350" s="24">
        <v>5.56</v>
      </c>
    </row>
    <row r="351" spans="1:19" ht="14.25" customHeight="1" x14ac:dyDescent="0.2">
      <c r="A351" s="19" t="s">
        <v>16</v>
      </c>
      <c r="B351" s="20">
        <f t="shared" si="148"/>
        <v>15774736.83</v>
      </c>
      <c r="C351" s="21">
        <f t="shared" si="149"/>
        <v>2.2837830117068236</v>
      </c>
      <c r="D351" s="22">
        <v>12665901.17</v>
      </c>
      <c r="E351" s="21">
        <v>0.73453149990116307</v>
      </c>
      <c r="F351" s="22">
        <f t="shared" si="150"/>
        <v>3108835.66</v>
      </c>
      <c r="G351" s="21">
        <f t="shared" si="151"/>
        <v>8.5956851776783694</v>
      </c>
      <c r="H351" s="22">
        <v>609778.30000000005</v>
      </c>
      <c r="I351" s="21">
        <v>0.30869641474614601</v>
      </c>
      <c r="J351" s="22">
        <v>34311.5</v>
      </c>
      <c r="K351" s="21">
        <v>5.265508648703789</v>
      </c>
      <c r="L351" s="22">
        <v>732101.12</v>
      </c>
      <c r="M351" s="21">
        <v>8.8859642540910198</v>
      </c>
      <c r="N351" s="22">
        <v>873954.83</v>
      </c>
      <c r="O351" s="21">
        <v>12.386468882951299</v>
      </c>
      <c r="P351" s="22">
        <v>858689.91</v>
      </c>
      <c r="Q351" s="21">
        <v>10.507902716476499</v>
      </c>
      <c r="R351" s="23"/>
      <c r="S351" s="24"/>
    </row>
    <row r="352" spans="1:19" ht="14.25" customHeight="1" x14ac:dyDescent="0.2">
      <c r="A352" s="19" t="s">
        <v>17</v>
      </c>
      <c r="B352" s="20">
        <f t="shared" si="148"/>
        <v>13383827.099999998</v>
      </c>
      <c r="C352" s="21">
        <f t="shared" si="149"/>
        <v>1.594815007764109</v>
      </c>
      <c r="D352" s="22">
        <v>11665360.050000001</v>
      </c>
      <c r="E352" s="21">
        <v>0.57224804150815689</v>
      </c>
      <c r="F352" s="22">
        <f t="shared" si="150"/>
        <v>1718467.05</v>
      </c>
      <c r="G352" s="21">
        <f t="shared" si="151"/>
        <v>8.5362409935645793</v>
      </c>
      <c r="H352" s="22">
        <v>563300.12</v>
      </c>
      <c r="I352" s="21">
        <v>0.41477340001276802</v>
      </c>
      <c r="J352" s="22">
        <v>13468.69</v>
      </c>
      <c r="K352" s="21">
        <v>3.0075936635263001</v>
      </c>
      <c r="L352" s="22">
        <v>55442.29</v>
      </c>
      <c r="M352" s="21">
        <v>5.4482049298468693</v>
      </c>
      <c r="N352" s="22">
        <v>952322.91</v>
      </c>
      <c r="O352" s="21">
        <v>13.1274795117551</v>
      </c>
      <c r="P352" s="22">
        <v>133933.04</v>
      </c>
      <c r="Q352" s="21">
        <v>11.882341939673701</v>
      </c>
      <c r="R352" s="23"/>
      <c r="S352" s="24"/>
    </row>
    <row r="353" spans="1:19" ht="14.25" customHeight="1" x14ac:dyDescent="0.2">
      <c r="A353" s="19" t="s">
        <v>18</v>
      </c>
      <c r="B353" s="20">
        <f t="shared" si="148"/>
        <v>15403032.539999999</v>
      </c>
      <c r="C353" s="21">
        <f t="shared" si="149"/>
        <v>2.6018923103891596</v>
      </c>
      <c r="D353" s="22">
        <v>12592277.779999999</v>
      </c>
      <c r="E353" s="21">
        <v>0.56798109113028206</v>
      </c>
      <c r="F353" s="22">
        <f t="shared" si="150"/>
        <v>2810754.76</v>
      </c>
      <c r="G353" s="21">
        <f t="shared" si="151"/>
        <v>11.713884369335728</v>
      </c>
      <c r="H353" s="22">
        <v>235699.8</v>
      </c>
      <c r="I353" s="21">
        <v>0.127280549241026</v>
      </c>
      <c r="J353" s="22">
        <v>1499.62</v>
      </c>
      <c r="K353" s="21">
        <v>4.9565095824275494</v>
      </c>
      <c r="L353" s="22">
        <v>37051.83</v>
      </c>
      <c r="M353" s="21">
        <v>7.3443673956185203</v>
      </c>
      <c r="N353" s="22">
        <v>1303478.32</v>
      </c>
      <c r="O353" s="21">
        <v>12.5719354960963</v>
      </c>
      <c r="P353" s="22">
        <v>1228025.19</v>
      </c>
      <c r="Q353" s="21">
        <v>13.157755954908401</v>
      </c>
      <c r="R353" s="23">
        <v>5000</v>
      </c>
      <c r="S353" s="24">
        <v>14</v>
      </c>
    </row>
    <row r="354" spans="1:19" ht="14.25" customHeight="1" x14ac:dyDescent="0.2">
      <c r="A354" s="19" t="s">
        <v>19</v>
      </c>
      <c r="B354" s="20">
        <f t="shared" si="148"/>
        <v>11392364.549999999</v>
      </c>
      <c r="C354" s="21">
        <f t="shared" si="149"/>
        <v>1.8135010189960963</v>
      </c>
      <c r="D354" s="22">
        <v>9980036.5999999996</v>
      </c>
      <c r="E354" s="21">
        <v>0.73766572784913398</v>
      </c>
      <c r="F354" s="22">
        <f t="shared" si="150"/>
        <v>1412327.9500000002</v>
      </c>
      <c r="G354" s="21">
        <f t="shared" si="151"/>
        <v>9.4157548589900859</v>
      </c>
      <c r="H354" s="22">
        <v>22416.15</v>
      </c>
      <c r="I354" s="21">
        <v>9.0281840771051201</v>
      </c>
      <c r="J354" s="22">
        <v>70056.27</v>
      </c>
      <c r="K354" s="21">
        <v>4.3395056573808501</v>
      </c>
      <c r="L354" s="22">
        <v>56684.84</v>
      </c>
      <c r="M354" s="21">
        <v>6.4364114267588999</v>
      </c>
      <c r="N354" s="22">
        <v>1141931.32</v>
      </c>
      <c r="O354" s="21">
        <v>9.5436455022531508</v>
      </c>
      <c r="P354" s="22">
        <v>121239.37</v>
      </c>
      <c r="Q354" s="21">
        <v>12.609042683907099</v>
      </c>
      <c r="R354" s="23"/>
      <c r="S354" s="24"/>
    </row>
    <row r="355" spans="1:19" ht="14.25" customHeight="1" x14ac:dyDescent="0.2">
      <c r="A355" s="19" t="s">
        <v>20</v>
      </c>
      <c r="B355" s="20">
        <f t="shared" si="148"/>
        <v>12824493.68</v>
      </c>
      <c r="C355" s="21">
        <f t="shared" si="149"/>
        <v>2.199924406270982</v>
      </c>
      <c r="D355" s="22">
        <v>11046994.779999999</v>
      </c>
      <c r="E355" s="21">
        <v>0.622967031183842</v>
      </c>
      <c r="F355" s="22">
        <f t="shared" si="150"/>
        <v>1777498.9</v>
      </c>
      <c r="G355" s="21">
        <f t="shared" si="151"/>
        <v>12.000571760185032</v>
      </c>
      <c r="H355" s="22">
        <v>203589.96</v>
      </c>
      <c r="I355" s="21">
        <v>8.8993185548049585</v>
      </c>
      <c r="J355" s="22">
        <v>1305.47</v>
      </c>
      <c r="K355" s="21">
        <v>3.5041909044252306</v>
      </c>
      <c r="L355" s="22">
        <v>98222.29</v>
      </c>
      <c r="M355" s="21">
        <v>6.1324434402822394</v>
      </c>
      <c r="N355" s="22">
        <v>952679.29</v>
      </c>
      <c r="O355" s="21">
        <v>12.8534396858779</v>
      </c>
      <c r="P355" s="22">
        <v>521701.89</v>
      </c>
      <c r="Q355" s="21">
        <v>12.779459446466598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52">D356+H356+J356+L356+N356+P356+R356</f>
        <v>18821207.589999996</v>
      </c>
      <c r="C356" s="27">
        <f t="shared" ref="C356:C367" si="153">(D356*E356+H356*I356+J356*K356+L356*M356+N356*O356+P356*Q356+R356*S356)/(D356+H356+J356+L356+N356+P356+R356)</f>
        <v>3.4129557642108752</v>
      </c>
      <c r="D356" s="28">
        <v>15196973.17</v>
      </c>
      <c r="E356" s="27">
        <v>1.1714603499494098</v>
      </c>
      <c r="F356" s="28">
        <f t="shared" ref="F356:F367" si="154">H356+J356+L356+N356+P356+R356</f>
        <v>3624234.42</v>
      </c>
      <c r="G356" s="27">
        <f t="shared" ref="G356:G367" si="155">(H356*I356+J356*K356+L356*M356+N356*O356+P356*Q356+R356*S356)/(H356+J356+L356+N356+P356+R356)</f>
        <v>12.811891297528147</v>
      </c>
      <c r="H356" s="28">
        <v>159443.24</v>
      </c>
      <c r="I356" s="27">
        <v>8.7115086196191207</v>
      </c>
      <c r="J356" s="28">
        <v>40429.11</v>
      </c>
      <c r="K356" s="27">
        <v>5.28971990726484</v>
      </c>
      <c r="L356" s="28">
        <v>120577.36</v>
      </c>
      <c r="M356" s="27">
        <v>9.7614621932342907</v>
      </c>
      <c r="N356" s="28">
        <v>2144028.04</v>
      </c>
      <c r="O356" s="27">
        <v>12.946206019674998</v>
      </c>
      <c r="P356" s="28">
        <v>1159756.67</v>
      </c>
      <c r="Q356" s="27">
        <v>13.706674814295299</v>
      </c>
      <c r="R356" s="28"/>
      <c r="S356" s="27"/>
    </row>
    <row r="357" spans="1:19" ht="14.25" customHeight="1" x14ac:dyDescent="0.2">
      <c r="A357" s="32" t="s">
        <v>77</v>
      </c>
      <c r="B357" s="20">
        <f t="shared" si="152"/>
        <v>67219271.480000004</v>
      </c>
      <c r="C357" s="21">
        <f t="shared" si="153"/>
        <v>3.2766262604278915</v>
      </c>
      <c r="D357" s="22">
        <v>56365441.640000001</v>
      </c>
      <c r="E357" s="21">
        <v>1.6656109584063901</v>
      </c>
      <c r="F357" s="22">
        <f t="shared" si="154"/>
        <v>10853829.839999998</v>
      </c>
      <c r="G357" s="21">
        <f t="shared" si="155"/>
        <v>11.642851853221959</v>
      </c>
      <c r="H357" s="22">
        <v>21681.74</v>
      </c>
      <c r="I357" s="21">
        <v>8.3224113516719598</v>
      </c>
      <c r="J357" s="22">
        <v>92368.67</v>
      </c>
      <c r="K357" s="21">
        <v>5.0729934262342393</v>
      </c>
      <c r="L357" s="22">
        <v>462928.04</v>
      </c>
      <c r="M357" s="21">
        <v>10.261275394335598</v>
      </c>
      <c r="N357" s="22">
        <v>10172275.119999999</v>
      </c>
      <c r="O357" s="21">
        <v>11.762126336866102</v>
      </c>
      <c r="P357" s="22">
        <v>104576.27</v>
      </c>
      <c r="Q357" s="21">
        <v>12.648047701452702</v>
      </c>
      <c r="R357" s="23"/>
      <c r="S357" s="24"/>
    </row>
    <row r="358" spans="1:19" ht="14.25" customHeight="1" x14ac:dyDescent="0.2">
      <c r="A358" s="19" t="s">
        <v>11</v>
      </c>
      <c r="B358" s="20">
        <f t="shared" si="152"/>
        <v>20307472.550000001</v>
      </c>
      <c r="C358" s="21">
        <f t="shared" si="153"/>
        <v>3.2141688680849683</v>
      </c>
      <c r="D358" s="22">
        <v>17981912.73</v>
      </c>
      <c r="E358" s="21">
        <v>2.1099877641882001</v>
      </c>
      <c r="F358" s="22">
        <f t="shared" si="154"/>
        <v>2325559.8199999998</v>
      </c>
      <c r="G358" s="21">
        <f t="shared" si="155"/>
        <v>11.752022023970136</v>
      </c>
      <c r="H358" s="22">
        <v>205228.35</v>
      </c>
      <c r="I358" s="21">
        <v>6.9300780345405499</v>
      </c>
      <c r="J358" s="22">
        <v>73124.850000000006</v>
      </c>
      <c r="K358" s="21">
        <v>6.2303871857514892</v>
      </c>
      <c r="L358" s="22">
        <v>181524.16</v>
      </c>
      <c r="M358" s="21">
        <v>8.1437377085232097</v>
      </c>
      <c r="N358" s="22">
        <v>1336455.06</v>
      </c>
      <c r="O358" s="21">
        <v>12.800774400973898</v>
      </c>
      <c r="P358" s="22">
        <v>529227.4</v>
      </c>
      <c r="Q358" s="21">
        <v>12.974084008121999</v>
      </c>
      <c r="R358" s="23"/>
      <c r="S358" s="24"/>
    </row>
    <row r="359" spans="1:19" ht="14.25" customHeight="1" x14ac:dyDescent="0.2">
      <c r="A359" s="19" t="s">
        <v>12</v>
      </c>
      <c r="B359" s="20">
        <f t="shared" si="152"/>
        <v>25415635.050000001</v>
      </c>
      <c r="C359" s="21">
        <f t="shared" si="153"/>
        <v>2.1303904062078538</v>
      </c>
      <c r="D359" s="22">
        <v>21977006.469999999</v>
      </c>
      <c r="E359" s="21">
        <v>0.92748637852587412</v>
      </c>
      <c r="F359" s="22">
        <f t="shared" si="154"/>
        <v>3438628.58</v>
      </c>
      <c r="G359" s="21">
        <f t="shared" si="155"/>
        <v>9.8184058414648714</v>
      </c>
      <c r="H359" s="22">
        <v>474556.3</v>
      </c>
      <c r="I359" s="21">
        <v>2.5850995357136797</v>
      </c>
      <c r="J359" s="22">
        <v>128656.84</v>
      </c>
      <c r="K359" s="21">
        <v>5.1712216505550703</v>
      </c>
      <c r="L359" s="22">
        <v>858492.23</v>
      </c>
      <c r="M359" s="21">
        <v>7.3164930624939997</v>
      </c>
      <c r="N359" s="22">
        <v>1335674.55</v>
      </c>
      <c r="O359" s="21">
        <v>13.253849084868797</v>
      </c>
      <c r="P359" s="22">
        <v>479548.66</v>
      </c>
      <c r="Q359" s="21">
        <v>12.546233101766999</v>
      </c>
      <c r="R359" s="23">
        <v>161700</v>
      </c>
      <c r="S359" s="24">
        <v>11.56</v>
      </c>
    </row>
    <row r="360" spans="1:19" ht="14.25" hidden="1" customHeight="1" x14ac:dyDescent="0.2">
      <c r="A360" s="19" t="s">
        <v>13</v>
      </c>
      <c r="B360" s="20">
        <f t="shared" si="152"/>
        <v>0</v>
      </c>
      <c r="C360" s="21" t="e">
        <f t="shared" si="153"/>
        <v>#DIV/0!</v>
      </c>
      <c r="D360" s="22"/>
      <c r="E360" s="21"/>
      <c r="F360" s="22">
        <f t="shared" si="154"/>
        <v>0</v>
      </c>
      <c r="G360" s="21" t="e">
        <f t="shared" si="155"/>
        <v>#DIV/0!</v>
      </c>
      <c r="H360" s="22"/>
      <c r="I360" s="21"/>
      <c r="J360" s="22"/>
      <c r="K360" s="21"/>
      <c r="L360" s="22"/>
      <c r="M360" s="21"/>
      <c r="N360" s="22"/>
      <c r="O360" s="21"/>
      <c r="P360" s="22"/>
      <c r="Q360" s="21"/>
      <c r="R360" s="23"/>
      <c r="S360" s="24"/>
    </row>
    <row r="361" spans="1:19" ht="14.25" hidden="1" customHeight="1" x14ac:dyDescent="0.2">
      <c r="A361" s="19" t="s">
        <v>14</v>
      </c>
      <c r="B361" s="20">
        <f t="shared" si="152"/>
        <v>0</v>
      </c>
      <c r="C361" s="21" t="e">
        <f t="shared" si="153"/>
        <v>#DIV/0!</v>
      </c>
      <c r="D361" s="22"/>
      <c r="E361" s="21"/>
      <c r="F361" s="22">
        <f t="shared" si="154"/>
        <v>0</v>
      </c>
      <c r="G361" s="21" t="e">
        <f t="shared" si="155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t="14.25" hidden="1" customHeight="1" x14ac:dyDescent="0.2">
      <c r="A362" s="19" t="s">
        <v>15</v>
      </c>
      <c r="B362" s="20">
        <f t="shared" si="152"/>
        <v>0</v>
      </c>
      <c r="C362" s="21" t="e">
        <f t="shared" si="153"/>
        <v>#DIV/0!</v>
      </c>
      <c r="D362" s="22"/>
      <c r="E362" s="21"/>
      <c r="F362" s="22">
        <f t="shared" si="154"/>
        <v>0</v>
      </c>
      <c r="G362" s="21" t="e">
        <f t="shared" si="155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t="14.25" hidden="1" customHeight="1" x14ac:dyDescent="0.2">
      <c r="A363" s="19" t="s">
        <v>16</v>
      </c>
      <c r="B363" s="20">
        <f t="shared" si="152"/>
        <v>0</v>
      </c>
      <c r="C363" s="21" t="e">
        <f t="shared" si="153"/>
        <v>#DIV/0!</v>
      </c>
      <c r="D363" s="22"/>
      <c r="E363" s="21"/>
      <c r="F363" s="22">
        <f t="shared" si="154"/>
        <v>0</v>
      </c>
      <c r="G363" s="21" t="e">
        <f t="shared" si="15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52"/>
        <v>0</v>
      </c>
      <c r="C364" s="21" t="e">
        <f t="shared" si="153"/>
        <v>#DIV/0!</v>
      </c>
      <c r="D364" s="22"/>
      <c r="E364" s="21"/>
      <c r="F364" s="22">
        <f t="shared" si="154"/>
        <v>0</v>
      </c>
      <c r="G364" s="21" t="e">
        <f t="shared" si="15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52"/>
        <v>0</v>
      </c>
      <c r="C365" s="21" t="e">
        <f t="shared" si="153"/>
        <v>#DIV/0!</v>
      </c>
      <c r="D365" s="22"/>
      <c r="E365" s="21"/>
      <c r="F365" s="22">
        <f t="shared" si="154"/>
        <v>0</v>
      </c>
      <c r="G365" s="21" t="e">
        <f t="shared" si="15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52"/>
        <v>0</v>
      </c>
      <c r="C366" s="21" t="e">
        <f t="shared" si="153"/>
        <v>#DIV/0!</v>
      </c>
      <c r="D366" s="22"/>
      <c r="E366" s="21"/>
      <c r="F366" s="22">
        <f t="shared" si="154"/>
        <v>0</v>
      </c>
      <c r="G366" s="21" t="e">
        <f t="shared" si="15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52"/>
        <v>0</v>
      </c>
      <c r="C367" s="21" t="e">
        <f t="shared" si="153"/>
        <v>#DIV/0!</v>
      </c>
      <c r="D367" s="22"/>
      <c r="E367" s="21"/>
      <c r="F367" s="22">
        <f t="shared" si="154"/>
        <v>0</v>
      </c>
      <c r="G367" s="21" t="e">
        <f t="shared" si="15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56">D368+H368+J368+L368+N368+P368+R368</f>
        <v>0</v>
      </c>
      <c r="C368" s="27" t="e">
        <f t="shared" ref="C368" si="157">(D368*E368+H368*I368+J368*K368+L368*M368+N368*O368+P368*Q368+R368*S368)/(D368+H368+J368+L368+N368+P368+R368)</f>
        <v>#DIV/0!</v>
      </c>
      <c r="D368" s="28"/>
      <c r="E368" s="27"/>
      <c r="F368" s="28">
        <f t="shared" ref="F368" si="158">H368+J368+L368+N368+P368+R368</f>
        <v>0</v>
      </c>
      <c r="G368" s="27" t="e">
        <f t="shared" ref="G368" si="15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8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x14ac:dyDescent="0.2">
      <c r="A166" s="19" t="s">
        <v>11</v>
      </c>
      <c r="B166" s="20">
        <f t="shared" si="100"/>
        <v>4824461.96</v>
      </c>
      <c r="C166" s="21">
        <f t="shared" si="101"/>
        <v>0.69623774533813498</v>
      </c>
      <c r="D166" s="22">
        <v>4683700.3</v>
      </c>
      <c r="E166" s="21">
        <v>0.34795163422390601</v>
      </c>
      <c r="F166" s="22">
        <f t="shared" ref="F166" si="102">H166+J166+L166+N166+P166+R166</f>
        <v>140761.66</v>
      </c>
      <c r="G166" s="21">
        <f t="shared" ref="G166" si="103">(H166*I166+J166*K166+L166*M166+N166*O166+P166*Q166+R166*S166)/(H166+J166+L166+N166+P166+R166)</f>
        <v>12.28510195105685</v>
      </c>
      <c r="H166" s="22">
        <v>3027.89</v>
      </c>
      <c r="I166" s="21">
        <v>8.0395301678726803</v>
      </c>
      <c r="J166" s="22">
        <v>7462.65</v>
      </c>
      <c r="K166" s="21">
        <v>7.6332736628409501</v>
      </c>
      <c r="L166" s="22">
        <v>13763.1</v>
      </c>
      <c r="M166" s="21">
        <v>10.206337264133799</v>
      </c>
      <c r="N166" s="22">
        <v>47708.55</v>
      </c>
      <c r="O166" s="21">
        <v>12.137523999367</v>
      </c>
      <c r="P166" s="22">
        <v>68535.28</v>
      </c>
      <c r="Q166" s="21">
        <v>13.490038388987401</v>
      </c>
      <c r="R166" s="23">
        <v>264.19</v>
      </c>
      <c r="S166" s="24">
        <v>14.7091562890344</v>
      </c>
    </row>
    <row r="167" spans="1:19" x14ac:dyDescent="0.2">
      <c r="A167" s="19" t="s">
        <v>12</v>
      </c>
      <c r="B167" s="20">
        <f t="shared" ref="B167" si="104">D167+H167+J167+L167+N167+P167+R167</f>
        <v>5231169.05</v>
      </c>
      <c r="C167" s="21">
        <f t="shared" ref="C167" si="105">(D167*E167+H167*I167+J167*K167+L167*M167+N167*O167+P167*Q167+R167*S167)/(D167+H167+J167+L167+N167+P167+R167)</f>
        <v>0.70282606231201805</v>
      </c>
      <c r="D167" s="22">
        <v>5061436.5</v>
      </c>
      <c r="E167" s="21">
        <v>0.34826363487914902</v>
      </c>
      <c r="F167" s="22">
        <f t="shared" ref="F167" si="106">H167+J167+L167+N167+P167+R167</f>
        <v>169732.55</v>
      </c>
      <c r="G167" s="21">
        <f t="shared" ref="G167" si="107">(H167*I167+J167*K167+L167*M167+N167*O167+P167*Q167+R167*S167)/(H167+J167+L167+N167+P167+R167)</f>
        <v>11.275902421191471</v>
      </c>
      <c r="H167" s="22">
        <v>12102.42</v>
      </c>
      <c r="I167" s="21">
        <v>3.5142815238605203</v>
      </c>
      <c r="J167" s="22">
        <v>9178.44</v>
      </c>
      <c r="K167" s="21">
        <v>9.7384817572485112</v>
      </c>
      <c r="L167" s="22">
        <v>20894.59</v>
      </c>
      <c r="M167" s="21">
        <v>9.6877476179240709</v>
      </c>
      <c r="N167" s="22">
        <v>58415.08</v>
      </c>
      <c r="O167" s="21">
        <v>12.093241375343501</v>
      </c>
      <c r="P167" s="22">
        <v>66140.22</v>
      </c>
      <c r="Q167" s="21">
        <v>12.546567158379601</v>
      </c>
      <c r="R167" s="23">
        <v>3001.8</v>
      </c>
      <c r="S167" s="24">
        <v>14.421480778199697</v>
      </c>
    </row>
    <row r="168" spans="1:19" x14ac:dyDescent="0.2">
      <c r="A168" s="19" t="s">
        <v>13</v>
      </c>
      <c r="B168" s="20">
        <f t="shared" ref="B168" si="108">D168+H168+J168+L168+N168+P168+R168</f>
        <v>5159798.3500000006</v>
      </c>
      <c r="C168" s="21">
        <f t="shared" ref="C168" si="109">(D168*E168+H168*I168+J168*K168+L168*M168+N168*O168+P168*Q168+R168*S168)/(D168+H168+J168+L168+N168+P168+R168)</f>
        <v>0.65576572413919965</v>
      </c>
      <c r="D168" s="22">
        <v>5033707.7300000004</v>
      </c>
      <c r="E168" s="21">
        <v>0.367643873455482</v>
      </c>
      <c r="F168" s="22">
        <f t="shared" ref="F168" si="110">H168+J168+L168+N168+P168+R168</f>
        <v>126090.62000000001</v>
      </c>
      <c r="G168" s="21">
        <f t="shared" ref="G168" si="111">(H168*I168+J168*K168+L168*M168+N168*O168+P168*Q168+R168*S168)/(H168+J168+L168+N168+P168+R168)</f>
        <v>12.157978870275965</v>
      </c>
      <c r="H168" s="22">
        <v>5736.23</v>
      </c>
      <c r="I168" s="21">
        <v>3.3440692754649</v>
      </c>
      <c r="J168" s="22">
        <v>6949.06</v>
      </c>
      <c r="K168" s="21">
        <v>10.7676614966629</v>
      </c>
      <c r="L168" s="22">
        <v>8007.49</v>
      </c>
      <c r="M168" s="21">
        <v>11.373738949408597</v>
      </c>
      <c r="N168" s="22">
        <v>40952</v>
      </c>
      <c r="O168" s="21">
        <v>12.496200312560999</v>
      </c>
      <c r="P168" s="22">
        <v>60675.82</v>
      </c>
      <c r="Q168" s="21">
        <v>12.8829833169127</v>
      </c>
      <c r="R168" s="23">
        <v>3770.02</v>
      </c>
      <c r="S168" s="24">
        <v>14.454709656712701</v>
      </c>
    </row>
    <row r="169" spans="1:19" x14ac:dyDescent="0.2">
      <c r="A169" s="19" t="s">
        <v>14</v>
      </c>
      <c r="B169" s="20">
        <f t="shared" ref="B169" si="112">D169+H169+J169+L169+N169+P169+R169</f>
        <v>5678019.3700000001</v>
      </c>
      <c r="C169" s="21">
        <f t="shared" ref="C169" si="113">(D169*E169+H169*I169+J169*K169+L169*M169+N169*O169+P169*Q169+R169*S169)/(D169+H169+J169+L169+N169+P169+R169)</f>
        <v>0.7641405499995676</v>
      </c>
      <c r="D169" s="22">
        <v>5490712.4100000001</v>
      </c>
      <c r="E169" s="21">
        <v>0.38470363578922201</v>
      </c>
      <c r="F169" s="22">
        <f t="shared" ref="F169" si="114">H169+J169+L169+N169+P169+R169</f>
        <v>187306.96000000002</v>
      </c>
      <c r="G169" s="21">
        <f t="shared" ref="G169" si="115">(H169*I169+J169*K169+L169*M169+N169*O169+P169*Q169+R169*S169)/(H169+J169+L169+N169+P169+R169)</f>
        <v>11.886946524037317</v>
      </c>
      <c r="H169" s="22">
        <v>4987.08</v>
      </c>
      <c r="I169" s="21">
        <v>4.8106287246244293</v>
      </c>
      <c r="J169" s="22">
        <v>17117.29</v>
      </c>
      <c r="K169" s="21">
        <v>7.1401526643528292</v>
      </c>
      <c r="L169" s="22">
        <v>18318.260000000002</v>
      </c>
      <c r="M169" s="21">
        <v>9.4477968213138102</v>
      </c>
      <c r="N169" s="22">
        <v>77879.240000000005</v>
      </c>
      <c r="O169" s="21">
        <v>12.607575792984099</v>
      </c>
      <c r="P169" s="22">
        <v>64796.959999999999</v>
      </c>
      <c r="Q169" s="21">
        <v>13.375309435813</v>
      </c>
      <c r="R169" s="23">
        <v>4208.13</v>
      </c>
      <c r="S169" s="24">
        <v>13.944852678030399</v>
      </c>
    </row>
    <row r="170" spans="1:19" x14ac:dyDescent="0.2">
      <c r="A170" s="19" t="s">
        <v>15</v>
      </c>
      <c r="B170" s="20">
        <f t="shared" ref="B170" si="116">D170+H170+J170+L170+N170+P170+R170</f>
        <v>6698656.1100000003</v>
      </c>
      <c r="C170" s="21">
        <f t="shared" ref="C170" si="117">(D170*E170+H170*I170+J170*K170+L170*M170+N170*O170+P170*Q170+R170*S170)/(D170+H170+J170+L170+N170+P170+R170)</f>
        <v>1.2486885461866173</v>
      </c>
      <c r="D170" s="22">
        <v>5591591.8499999996</v>
      </c>
      <c r="E170" s="21">
        <v>0.46643195157386197</v>
      </c>
      <c r="F170" s="22">
        <f t="shared" ref="F170" si="118">H170+J170+L170+N170+P170+R170</f>
        <v>1107064.26</v>
      </c>
      <c r="G170" s="21">
        <f t="shared" ref="G170" si="119">(H170*I170+J170*K170+L170*M170+N170*O170+P170*Q170+R170*S170)/(H170+J170+L170+N170+P170+R170)</f>
        <v>5.1997325434388069</v>
      </c>
      <c r="H170" s="22">
        <v>3704.94</v>
      </c>
      <c r="I170" s="21">
        <v>9.8761663616684796</v>
      </c>
      <c r="J170" s="22">
        <v>858686.88</v>
      </c>
      <c r="K170" s="21">
        <v>3.0639120637315398</v>
      </c>
      <c r="L170" s="22">
        <v>21229.53</v>
      </c>
      <c r="M170" s="21">
        <v>8.9607340577016998</v>
      </c>
      <c r="N170" s="22">
        <v>106290.3</v>
      </c>
      <c r="O170" s="21">
        <v>12.587775485627599</v>
      </c>
      <c r="P170" s="22">
        <v>112394.53</v>
      </c>
      <c r="Q170" s="21">
        <v>13.2680787454692</v>
      </c>
      <c r="R170" s="23">
        <v>4758.08</v>
      </c>
      <c r="S170" s="24">
        <v>14.597544850023501</v>
      </c>
    </row>
    <row r="171" spans="1:19" x14ac:dyDescent="0.2">
      <c r="A171" s="19" t="s">
        <v>16</v>
      </c>
      <c r="B171" s="20">
        <f t="shared" ref="B171" si="120">D171+H171+J171+L171+N171+P171+R171</f>
        <v>5311429.4099999992</v>
      </c>
      <c r="C171" s="21">
        <f t="shared" ref="C171" si="121">(D171*E171+H171*I171+J171*K171+L171*M171+N171*O171+P171*Q171+R171*S171)/(D171+H171+J171+L171+N171+P171+R171)</f>
        <v>0.97581111595720149</v>
      </c>
      <c r="D171" s="22">
        <v>5111320.0999999996</v>
      </c>
      <c r="E171" s="21">
        <v>0.53093440622120303</v>
      </c>
      <c r="F171" s="22">
        <f t="shared" ref="F171" si="122">H171+J171+L171+N171+P171+R171</f>
        <v>200109.31</v>
      </c>
      <c r="G171" s="21">
        <f t="shared" ref="G171" si="123">(H171*I171+J171*K171+L171*M171+N171*O171+P171*Q171+R171*S171)/(H171+J171+L171+N171+P171+R171)</f>
        <v>12.339136832764053</v>
      </c>
      <c r="H171" s="22">
        <v>11872.47</v>
      </c>
      <c r="I171" s="21">
        <v>4.4182245312053894</v>
      </c>
      <c r="J171" s="22">
        <v>6182.07</v>
      </c>
      <c r="K171" s="21">
        <v>11.3114563730272</v>
      </c>
      <c r="L171" s="22">
        <v>4391.88</v>
      </c>
      <c r="M171" s="21">
        <v>10.024967667604802</v>
      </c>
      <c r="N171" s="22">
        <v>89105.26</v>
      </c>
      <c r="O171" s="21">
        <v>12.248055847657</v>
      </c>
      <c r="P171" s="22">
        <v>85312.95</v>
      </c>
      <c r="Q171" s="21">
        <v>13.656048964430402</v>
      </c>
      <c r="R171" s="23">
        <v>3244.68</v>
      </c>
      <c r="S171" s="24">
        <v>14.288073400150399</v>
      </c>
    </row>
    <row r="172" spans="1:19" x14ac:dyDescent="0.2">
      <c r="A172" s="19" t="s">
        <v>17</v>
      </c>
      <c r="B172" s="20">
        <f t="shared" ref="B172" si="124">D172+H172+J172+L172+N172+P172+R172</f>
        <v>5674696.4999999991</v>
      </c>
      <c r="C172" s="21">
        <f t="shared" ref="C172" si="125">(D172*E172+H172*I172+J172*K172+L172*M172+N172*O172+P172*Q172+R172*S172)/(D172+H172+J172+L172+N172+P172+R172)</f>
        <v>1.0873861149754889</v>
      </c>
      <c r="D172" s="22">
        <v>5411691.5899999999</v>
      </c>
      <c r="E172" s="21">
        <v>0.52457896411646809</v>
      </c>
      <c r="F172" s="22">
        <f t="shared" ref="F172" si="126">H172+J172+L172+N172+P172+R172</f>
        <v>263004.91000000003</v>
      </c>
      <c r="G172" s="21">
        <f t="shared" ref="G172" si="127">(H172*I172+J172*K172+L172*M172+N172*O172+P172*Q172+R172*S172)/(H172+J172+L172+N172+P172+R172)</f>
        <v>12.66792552428014</v>
      </c>
      <c r="H172" s="22">
        <v>2651.85</v>
      </c>
      <c r="I172" s="21">
        <v>11.908950317702699</v>
      </c>
      <c r="J172" s="22">
        <v>3169.24</v>
      </c>
      <c r="K172" s="21">
        <v>8.80230342290265</v>
      </c>
      <c r="L172" s="22">
        <v>13236.96</v>
      </c>
      <c r="M172" s="21">
        <v>7.9183121728856189</v>
      </c>
      <c r="N172" s="22">
        <v>120768.71</v>
      </c>
      <c r="O172" s="21">
        <v>12.1496738923518</v>
      </c>
      <c r="P172" s="22">
        <v>121573.51</v>
      </c>
      <c r="Q172" s="21">
        <v>13.817533967720399</v>
      </c>
      <c r="R172" s="23">
        <v>1604.64</v>
      </c>
      <c r="S172" s="24">
        <v>12.643534998504299</v>
      </c>
    </row>
    <row r="173" spans="1:19" x14ac:dyDescent="0.2">
      <c r="A173" s="19" t="s">
        <v>18</v>
      </c>
      <c r="B173" s="20">
        <f t="shared" ref="B173" si="128">D173+H173+J173+L173+N173+P173+R173</f>
        <v>6217545.9400000004</v>
      </c>
      <c r="C173" s="21">
        <f t="shared" ref="C173" si="129">(D173*E173+H173*I173+J173*K173+L173*M173+N173*O173+P173*Q173+R173*S173)/(D173+H173+J173+L173+N173+P173+R173)</f>
        <v>0.86785006785169039</v>
      </c>
      <c r="D173" s="22">
        <v>6025613.2599999998</v>
      </c>
      <c r="E173" s="21">
        <v>0.48212650192554807</v>
      </c>
      <c r="F173" s="22">
        <f t="shared" ref="F173" si="130">H173+J173+L173+N173+P173+R173</f>
        <v>191932.68</v>
      </c>
      <c r="G173" s="21">
        <f t="shared" ref="G173" si="131">(H173*I173+J173*K173+L173*M173+N173*O173+P173*Q173+R173*S173)/(H173+J173+L173+N173+P173+R173)</f>
        <v>12.977413866674521</v>
      </c>
      <c r="H173" s="22">
        <v>1064.78</v>
      </c>
      <c r="I173" s="21">
        <v>12.147245252540399</v>
      </c>
      <c r="J173" s="22">
        <v>9103.02</v>
      </c>
      <c r="K173" s="21">
        <v>5.7962486405610392</v>
      </c>
      <c r="L173" s="22">
        <v>10896.36</v>
      </c>
      <c r="M173" s="21">
        <v>9.3647818812887991</v>
      </c>
      <c r="N173" s="22">
        <v>74509.23</v>
      </c>
      <c r="O173" s="21">
        <v>13.016533187901699</v>
      </c>
      <c r="P173" s="22">
        <v>93379.34</v>
      </c>
      <c r="Q173" s="21">
        <v>14.017606983514799</v>
      </c>
      <c r="R173" s="23">
        <v>2979.95</v>
      </c>
      <c r="S173" s="24">
        <v>14.847069078340198</v>
      </c>
    </row>
    <row r="174" spans="1:19" x14ac:dyDescent="0.2">
      <c r="A174" s="19" t="s">
        <v>19</v>
      </c>
      <c r="B174" s="20">
        <f t="shared" ref="B174" si="132">D174+H174+J174+L174+N174+P174+R174</f>
        <v>7100403.1999999993</v>
      </c>
      <c r="C174" s="21">
        <f t="shared" ref="C174" si="133">(D174*E174+H174*I174+J174*K174+L174*M174+N174*O174+P174*Q174+R174*S174)/(D174+H174+J174+L174+N174+P174+R174)</f>
        <v>1.322000738901699</v>
      </c>
      <c r="D174" s="22">
        <v>6666422.5899999999</v>
      </c>
      <c r="E174" s="21">
        <v>0.67871367874084898</v>
      </c>
      <c r="F174" s="22">
        <f t="shared" ref="F174" si="134">H174+J174+L174+N174+P174+R174</f>
        <v>433980.61</v>
      </c>
      <c r="G174" s="21">
        <f t="shared" ref="G174" si="135">(H174*I174+J174*K174+L174*M174+N174*O174+P174*Q174+R174*S174)/(H174+J174+L174+N174+P174+R174)</f>
        <v>11.203602107476623</v>
      </c>
      <c r="H174" s="22">
        <v>5695.62</v>
      </c>
      <c r="I174" s="21">
        <v>3.5450026687173706</v>
      </c>
      <c r="J174" s="22">
        <v>12373.55</v>
      </c>
      <c r="K174" s="21">
        <v>6.1309239789712704</v>
      </c>
      <c r="L174" s="22">
        <v>26156.74</v>
      </c>
      <c r="M174" s="21">
        <v>8.1259308996457502</v>
      </c>
      <c r="N174" s="22">
        <v>300658.06</v>
      </c>
      <c r="O174" s="21">
        <v>10.893699122185499</v>
      </c>
      <c r="P174" s="22">
        <v>88913.5</v>
      </c>
      <c r="Q174" s="21">
        <v>14.3484215355373</v>
      </c>
      <c r="R174" s="23">
        <v>183.14</v>
      </c>
      <c r="S174" s="24">
        <v>13.645899312001699</v>
      </c>
    </row>
    <row r="175" spans="1:19" x14ac:dyDescent="0.2">
      <c r="A175" s="19" t="s">
        <v>20</v>
      </c>
      <c r="B175" s="20">
        <f t="shared" ref="B175" si="136">D175+H175+J175+L175+N175+P175+R175</f>
        <v>7163508.2199999997</v>
      </c>
      <c r="C175" s="21">
        <f t="shared" ref="C175" si="137">(D175*E175+H175*I175+J175*K175+L175*M175+N175*O175+P175*Q175+R175*S175)/(D175+H175+J175+L175+N175+P175+R175)</f>
        <v>1.0508124947890409</v>
      </c>
      <c r="D175" s="22">
        <v>6950398.3099999996</v>
      </c>
      <c r="E175" s="21">
        <v>0.68016092549665719</v>
      </c>
      <c r="F175" s="22">
        <f t="shared" ref="F175" si="138">H175+J175+L175+N175+P175+R175</f>
        <v>213109.91</v>
      </c>
      <c r="G175" s="21">
        <f t="shared" ref="G175" si="139">(H175*I175+J175*K175+L175*M175+N175*O175+P175*Q175+R175*S175)/(H175+J175+L175+N175+P175+R175)</f>
        <v>13.13929791908785</v>
      </c>
      <c r="H175" s="22">
        <v>8827.92</v>
      </c>
      <c r="I175" s="21">
        <v>2.9661125610562902</v>
      </c>
      <c r="J175" s="22">
        <v>5531.78</v>
      </c>
      <c r="K175" s="21">
        <v>7.8480547671816296</v>
      </c>
      <c r="L175" s="22">
        <v>26111.79</v>
      </c>
      <c r="M175" s="21">
        <v>10.8025554701535</v>
      </c>
      <c r="N175" s="22">
        <v>94810.27</v>
      </c>
      <c r="O175" s="21">
        <v>13.7355950679183</v>
      </c>
      <c r="P175" s="22">
        <v>74303.28</v>
      </c>
      <c r="Q175" s="21">
        <v>14.731172802869501</v>
      </c>
      <c r="R175" s="23">
        <v>3524.87</v>
      </c>
      <c r="S175" s="24">
        <v>14.636649238127898</v>
      </c>
    </row>
    <row r="176" spans="1:19" ht="13.5" thickBot="1" x14ac:dyDescent="0.25">
      <c r="A176" s="25" t="s">
        <v>21</v>
      </c>
      <c r="B176" s="26">
        <f t="shared" ref="B176:B187" si="140">D176+H176+J176+L176+N176+P176+R176</f>
        <v>7958193.1900000013</v>
      </c>
      <c r="C176" s="27">
        <f t="shared" ref="C176:C187" si="141">(D176*E176+H176*I176+J176*K176+L176*M176+N176*O176+P176*Q176+R176*S176)/(D176+H176+J176+L176+N176+P176+R176)</f>
        <v>1.100335550976993</v>
      </c>
      <c r="D176" s="28">
        <v>7706843.3600000003</v>
      </c>
      <c r="E176" s="27">
        <v>0.72579118269506404</v>
      </c>
      <c r="F176" s="28">
        <f t="shared" ref="F176:F187" si="142">H176+J176+L176+N176+P176+R176</f>
        <v>251349.82999999996</v>
      </c>
      <c r="G176" s="27">
        <f t="shared" ref="G176:G187" si="143">(H176*I176+J176*K176+L176*M176+N176*O176+P176*Q176+R176*S176)/(H176+J176+L176+N176+P176+R176)</f>
        <v>12.584547725375442</v>
      </c>
      <c r="H176" s="28">
        <v>6668.97</v>
      </c>
      <c r="I176" s="27">
        <v>2.2646452750574699</v>
      </c>
      <c r="J176" s="28">
        <v>6688.15</v>
      </c>
      <c r="K176" s="27">
        <v>8.4750467020027997</v>
      </c>
      <c r="L176" s="28">
        <v>24992.12</v>
      </c>
      <c r="M176" s="27">
        <v>12.127657565664698</v>
      </c>
      <c r="N176" s="28">
        <v>105558.25</v>
      </c>
      <c r="O176" s="27">
        <v>14.050646340764496</v>
      </c>
      <c r="P176" s="28">
        <v>106149.98</v>
      </c>
      <c r="Q176" s="27">
        <v>12.125709545117196</v>
      </c>
      <c r="R176" s="28">
        <v>1292.3600000000001</v>
      </c>
      <c r="S176" s="27">
        <v>13.879536971122599</v>
      </c>
    </row>
    <row r="177" spans="1:19" x14ac:dyDescent="0.2">
      <c r="A177" s="32" t="s">
        <v>76</v>
      </c>
      <c r="B177" s="20">
        <f t="shared" si="140"/>
        <v>6248207.6900000004</v>
      </c>
      <c r="C177" s="21">
        <f t="shared" si="141"/>
        <v>1.1362787491463802</v>
      </c>
      <c r="D177" s="22">
        <v>6013369.1299999999</v>
      </c>
      <c r="E177" s="21">
        <v>0.71846476261469694</v>
      </c>
      <c r="F177" s="22">
        <f t="shared" si="142"/>
        <v>234838.56</v>
      </c>
      <c r="G177" s="21">
        <f t="shared" si="143"/>
        <v>11.834989083138636</v>
      </c>
      <c r="H177" s="22">
        <v>19314.330000000002</v>
      </c>
      <c r="I177" s="21">
        <v>0.307162314198836</v>
      </c>
      <c r="J177" s="22">
        <v>9294.59</v>
      </c>
      <c r="K177" s="21">
        <v>6.7276936368360483</v>
      </c>
      <c r="L177" s="22">
        <v>36427.660000000003</v>
      </c>
      <c r="M177" s="21">
        <v>11.360045050931099</v>
      </c>
      <c r="N177" s="22">
        <v>97806.3</v>
      </c>
      <c r="O177" s="21">
        <v>12.898403380968301</v>
      </c>
      <c r="P177" s="22">
        <v>69943.69</v>
      </c>
      <c r="Q177" s="21">
        <v>14.380475618315199</v>
      </c>
      <c r="R177" s="23">
        <v>2051.9900000000002</v>
      </c>
      <c r="S177" s="24">
        <v>14.454021510826099</v>
      </c>
    </row>
    <row r="178" spans="1:19" x14ac:dyDescent="0.2">
      <c r="A178" s="19" t="s">
        <v>11</v>
      </c>
      <c r="B178" s="20">
        <f t="shared" si="140"/>
        <v>7991102.8899999997</v>
      </c>
      <c r="C178" s="21">
        <f t="shared" si="141"/>
        <v>1.2372123003912416</v>
      </c>
      <c r="D178" s="22">
        <v>7620499.2800000003</v>
      </c>
      <c r="E178" s="21">
        <v>0.66064635531334903</v>
      </c>
      <c r="F178" s="22">
        <f t="shared" si="142"/>
        <v>370603.61000000004</v>
      </c>
      <c r="G178" s="21">
        <f t="shared" si="143"/>
        <v>13.092791282308335</v>
      </c>
      <c r="H178" s="22">
        <v>15231.01</v>
      </c>
      <c r="I178" s="21">
        <v>0.93003301816491513</v>
      </c>
      <c r="J178" s="22">
        <v>8679.06</v>
      </c>
      <c r="K178" s="21">
        <v>6.8111929632932595</v>
      </c>
      <c r="L178" s="22">
        <v>16416.260000000002</v>
      </c>
      <c r="M178" s="21">
        <v>11.648685425303899</v>
      </c>
      <c r="N178" s="22">
        <v>63427.9</v>
      </c>
      <c r="O178" s="21">
        <v>14.240285265632302</v>
      </c>
      <c r="P178" s="22">
        <v>263513.8</v>
      </c>
      <c r="Q178" s="21">
        <v>13.802203621973499</v>
      </c>
      <c r="R178" s="23">
        <v>3335.58</v>
      </c>
      <c r="S178" s="24">
        <v>14.217993992049399</v>
      </c>
    </row>
    <row r="179" spans="1:19" x14ac:dyDescent="0.2">
      <c r="A179" s="19" t="s">
        <v>12</v>
      </c>
      <c r="B179" s="20">
        <f t="shared" si="140"/>
        <v>7532017.7299999995</v>
      </c>
      <c r="C179" s="21">
        <f t="shared" si="141"/>
        <v>0.97681421542537994</v>
      </c>
      <c r="D179" s="22">
        <v>7305559.96</v>
      </c>
      <c r="E179" s="21">
        <v>0.62779664233978905</v>
      </c>
      <c r="F179" s="22">
        <f t="shared" si="142"/>
        <v>226457.77000000002</v>
      </c>
      <c r="G179" s="21">
        <f t="shared" si="143"/>
        <v>12.236170903740675</v>
      </c>
      <c r="H179" s="22">
        <v>19023.96</v>
      </c>
      <c r="I179" s="21">
        <v>0.90256089163349817</v>
      </c>
      <c r="J179" s="22">
        <v>11480.92</v>
      </c>
      <c r="K179" s="21">
        <v>7.3971106235388797</v>
      </c>
      <c r="L179" s="22">
        <v>36425.42</v>
      </c>
      <c r="M179" s="21">
        <v>11.453686474994702</v>
      </c>
      <c r="N179" s="22">
        <v>67598.210000000006</v>
      </c>
      <c r="O179" s="21">
        <v>14.0847722521055</v>
      </c>
      <c r="P179" s="22">
        <v>90867.22</v>
      </c>
      <c r="Q179" s="21">
        <v>14.132593114436599</v>
      </c>
      <c r="R179" s="23">
        <v>1062.04</v>
      </c>
      <c r="S179" s="24">
        <v>14.481448909645598</v>
      </c>
    </row>
    <row r="180" spans="1:19" x14ac:dyDescent="0.2">
      <c r="A180" s="19" t="s">
        <v>13</v>
      </c>
      <c r="B180" s="20">
        <f t="shared" si="140"/>
        <v>9092906.2899999991</v>
      </c>
      <c r="C180" s="21">
        <f t="shared" si="141"/>
        <v>0.84427565848146491</v>
      </c>
      <c r="D180" s="22">
        <v>8895861.6500000004</v>
      </c>
      <c r="E180" s="21">
        <v>0.61386174907520108</v>
      </c>
      <c r="F180" s="22">
        <f t="shared" si="142"/>
        <v>197044.63999999998</v>
      </c>
      <c r="G180" s="21">
        <f t="shared" si="143"/>
        <v>11.2466406267128</v>
      </c>
      <c r="H180" s="22">
        <v>23604.799999999999</v>
      </c>
      <c r="I180" s="21">
        <v>0.25064508489798704</v>
      </c>
      <c r="J180" s="22">
        <v>15594.19</v>
      </c>
      <c r="K180" s="21">
        <v>7.4626620491349698</v>
      </c>
      <c r="L180" s="22">
        <v>31543.77</v>
      </c>
      <c r="M180" s="21">
        <v>12.347005177250502</v>
      </c>
      <c r="N180" s="22">
        <v>70756.350000000006</v>
      </c>
      <c r="O180" s="21">
        <v>12.891878588988799</v>
      </c>
      <c r="P180" s="22">
        <v>54178.43</v>
      </c>
      <c r="Q180" s="21">
        <v>14.263975910708398</v>
      </c>
      <c r="R180" s="23">
        <v>1367.1</v>
      </c>
      <c r="S180" s="24">
        <v>14.151467339624</v>
      </c>
    </row>
    <row r="181" spans="1:19" x14ac:dyDescent="0.2">
      <c r="A181" s="19" t="s">
        <v>14</v>
      </c>
      <c r="B181" s="20">
        <f t="shared" si="140"/>
        <v>8482252.209999999</v>
      </c>
      <c r="C181" s="21">
        <f t="shared" si="141"/>
        <v>1.1365871865533697</v>
      </c>
      <c r="D181" s="22">
        <v>8029756.04</v>
      </c>
      <c r="E181" s="21">
        <v>0.562739147713882</v>
      </c>
      <c r="F181" s="22">
        <f t="shared" si="142"/>
        <v>452496.17</v>
      </c>
      <c r="G181" s="21">
        <f t="shared" si="143"/>
        <v>11.319788860754345</v>
      </c>
      <c r="H181" s="22">
        <v>13119.95</v>
      </c>
      <c r="I181" s="21">
        <v>4.1024198644049692</v>
      </c>
      <c r="J181" s="22">
        <v>19824.580000000002</v>
      </c>
      <c r="K181" s="21">
        <v>6.0868051983951208</v>
      </c>
      <c r="L181" s="22">
        <v>232225.53</v>
      </c>
      <c r="M181" s="21">
        <v>10.0404167509059</v>
      </c>
      <c r="N181" s="22">
        <v>82806.38</v>
      </c>
      <c r="O181" s="21">
        <v>13.527890732573999</v>
      </c>
      <c r="P181" s="22">
        <v>103322.44</v>
      </c>
      <c r="Q181" s="21">
        <v>14.308219501978501</v>
      </c>
      <c r="R181" s="23">
        <v>1197.29</v>
      </c>
      <c r="S181" s="24">
        <v>14.5931993084382</v>
      </c>
    </row>
    <row r="182" spans="1:19" x14ac:dyDescent="0.2">
      <c r="A182" s="19" t="s">
        <v>15</v>
      </c>
      <c r="B182" s="20">
        <f t="shared" si="140"/>
        <v>7585597.5699999994</v>
      </c>
      <c r="C182" s="21">
        <f t="shared" si="141"/>
        <v>1.2392354954047473</v>
      </c>
      <c r="D182" s="22">
        <v>7292222.5800000001</v>
      </c>
      <c r="E182" s="21">
        <v>0.782523441776238</v>
      </c>
      <c r="F182" s="22">
        <f t="shared" si="142"/>
        <v>293374.99</v>
      </c>
      <c r="G182" s="21">
        <f t="shared" si="143"/>
        <v>12.5914163681778</v>
      </c>
      <c r="H182" s="22">
        <v>13925.76</v>
      </c>
      <c r="I182" s="21">
        <v>1.6636790451652201</v>
      </c>
      <c r="J182" s="22">
        <v>9940.8000000000011</v>
      </c>
      <c r="K182" s="21">
        <v>8.9825917732979192</v>
      </c>
      <c r="L182" s="22">
        <v>11699.37</v>
      </c>
      <c r="M182" s="21">
        <v>10.542465919104998</v>
      </c>
      <c r="N182" s="22">
        <v>135184.5</v>
      </c>
      <c r="O182" s="21">
        <v>12.696945598052999</v>
      </c>
      <c r="P182" s="22">
        <v>120142.81</v>
      </c>
      <c r="Q182" s="21">
        <v>14.2139893348591</v>
      </c>
      <c r="R182" s="23">
        <v>2481.75</v>
      </c>
      <c r="S182" s="24">
        <v>13.726376951747801</v>
      </c>
    </row>
    <row r="183" spans="1:19" x14ac:dyDescent="0.2">
      <c r="A183" s="19" t="s">
        <v>16</v>
      </c>
      <c r="B183" s="20">
        <f t="shared" si="140"/>
        <v>7641142.0899999989</v>
      </c>
      <c r="C183" s="21">
        <f t="shared" si="141"/>
        <v>1.1933757668678544</v>
      </c>
      <c r="D183" s="22">
        <v>7406914.6699999999</v>
      </c>
      <c r="E183" s="21">
        <v>0.84898266427578495</v>
      </c>
      <c r="F183" s="22">
        <f t="shared" si="142"/>
        <v>234227.42</v>
      </c>
      <c r="G183" s="21">
        <f t="shared" si="143"/>
        <v>12.084032052267805</v>
      </c>
      <c r="H183" s="22">
        <v>18813.27</v>
      </c>
      <c r="I183" s="21">
        <v>2.0360231846988901</v>
      </c>
      <c r="J183" s="22">
        <v>20191.510000000002</v>
      </c>
      <c r="K183" s="21">
        <v>8.1325553561868293</v>
      </c>
      <c r="L183" s="22">
        <v>13729.6</v>
      </c>
      <c r="M183" s="21">
        <v>9.2458033591656008</v>
      </c>
      <c r="N183" s="22">
        <v>67050.47</v>
      </c>
      <c r="O183" s="21">
        <v>12.750789204013</v>
      </c>
      <c r="P183" s="22">
        <v>113279.38</v>
      </c>
      <c r="Q183" s="21">
        <v>14.384503987398199</v>
      </c>
      <c r="R183" s="23">
        <v>1163.19</v>
      </c>
      <c r="S183" s="24">
        <v>14.222560372768001</v>
      </c>
    </row>
    <row r="184" spans="1:19" x14ac:dyDescent="0.2">
      <c r="A184" s="19" t="s">
        <v>17</v>
      </c>
      <c r="B184" s="20">
        <f t="shared" si="140"/>
        <v>7344186.6400000006</v>
      </c>
      <c r="C184" s="21">
        <f t="shared" si="141"/>
        <v>1.2331901288663332</v>
      </c>
      <c r="D184" s="22">
        <v>7088303.0700000003</v>
      </c>
      <c r="E184" s="21">
        <v>0.84795017566877307</v>
      </c>
      <c r="F184" s="22">
        <f t="shared" si="142"/>
        <v>255883.57000000004</v>
      </c>
      <c r="G184" s="21">
        <f t="shared" si="143"/>
        <v>11.904830918217991</v>
      </c>
      <c r="H184" s="22">
        <v>7569.21</v>
      </c>
      <c r="I184" s="21">
        <v>3.63476982406354</v>
      </c>
      <c r="J184" s="22">
        <v>14592.49</v>
      </c>
      <c r="K184" s="21">
        <v>7.2480928477593594</v>
      </c>
      <c r="L184" s="22">
        <v>21889.24</v>
      </c>
      <c r="M184" s="21">
        <v>8.2471570369734195</v>
      </c>
      <c r="N184" s="22">
        <v>121579.88</v>
      </c>
      <c r="O184" s="21">
        <v>12.500341954606299</v>
      </c>
      <c r="P184" s="22">
        <v>85472.58</v>
      </c>
      <c r="Q184" s="21">
        <v>13.373325922769601</v>
      </c>
      <c r="R184" s="23">
        <v>4780.17</v>
      </c>
      <c r="S184" s="24">
        <v>14.560953438894398</v>
      </c>
    </row>
    <row r="185" spans="1:19" x14ac:dyDescent="0.2">
      <c r="A185" s="19" t="s">
        <v>18</v>
      </c>
      <c r="B185" s="20">
        <f t="shared" si="140"/>
        <v>7673608.5699999994</v>
      </c>
      <c r="C185" s="21">
        <f t="shared" si="141"/>
        <v>1.2745948793945334</v>
      </c>
      <c r="D185" s="22">
        <v>7325667.3899999997</v>
      </c>
      <c r="E185" s="21">
        <v>0.80839399212745311</v>
      </c>
      <c r="F185" s="22">
        <f t="shared" si="142"/>
        <v>347941.18</v>
      </c>
      <c r="G185" s="21">
        <f t="shared" si="143"/>
        <v>11.090140820353625</v>
      </c>
      <c r="H185" s="22">
        <v>35839.65</v>
      </c>
      <c r="I185" s="21">
        <v>0.87501601159609488</v>
      </c>
      <c r="J185" s="22">
        <v>6791.32</v>
      </c>
      <c r="K185" s="21">
        <v>9.3463917765618501</v>
      </c>
      <c r="L185" s="22">
        <v>34880.92</v>
      </c>
      <c r="M185" s="21">
        <v>7.4403923577703788</v>
      </c>
      <c r="N185" s="22">
        <v>144300.1</v>
      </c>
      <c r="O185" s="21">
        <v>12.3611158744866</v>
      </c>
      <c r="P185" s="22">
        <v>121357.39</v>
      </c>
      <c r="Q185" s="21">
        <v>13.605795607502799</v>
      </c>
      <c r="R185" s="23">
        <v>4771.8</v>
      </c>
      <c r="S185" s="24">
        <v>14.560594995599098</v>
      </c>
    </row>
    <row r="186" spans="1:19" x14ac:dyDescent="0.2">
      <c r="A186" s="19" t="s">
        <v>19</v>
      </c>
      <c r="B186" s="20">
        <f t="shared" si="140"/>
        <v>8939235.3800000027</v>
      </c>
      <c r="C186" s="21">
        <f t="shared" si="141"/>
        <v>1.2443048792837581</v>
      </c>
      <c r="D186" s="22">
        <v>8573723.1300000008</v>
      </c>
      <c r="E186" s="21">
        <v>0.77755028353708899</v>
      </c>
      <c r="F186" s="22">
        <f t="shared" si="142"/>
        <v>365512.25</v>
      </c>
      <c r="G186" s="21">
        <f t="shared" si="143"/>
        <v>12.192842646723891</v>
      </c>
      <c r="H186" s="22">
        <v>23128.06</v>
      </c>
      <c r="I186" s="21">
        <v>0.87278742791224206</v>
      </c>
      <c r="J186" s="22">
        <v>6298.01</v>
      </c>
      <c r="K186" s="21">
        <v>9.1188203257854497</v>
      </c>
      <c r="L186" s="22">
        <v>21771.55</v>
      </c>
      <c r="M186" s="21">
        <v>9.5883887917948005</v>
      </c>
      <c r="N186" s="22">
        <v>153813.34</v>
      </c>
      <c r="O186" s="21">
        <v>12.127919308559301</v>
      </c>
      <c r="P186" s="22">
        <v>158988.80000000002</v>
      </c>
      <c r="Q186" s="21">
        <v>14.3681023424292</v>
      </c>
      <c r="R186" s="23">
        <v>1512.49</v>
      </c>
      <c r="S186" s="24">
        <v>13.5272539322574</v>
      </c>
    </row>
    <row r="187" spans="1:19" x14ac:dyDescent="0.2">
      <c r="A187" s="19" t="s">
        <v>20</v>
      </c>
      <c r="B187" s="20">
        <f t="shared" si="140"/>
        <v>8368849.6099999994</v>
      </c>
      <c r="C187" s="21">
        <f t="shared" si="141"/>
        <v>1.1176957282662887</v>
      </c>
      <c r="D187" s="22">
        <v>8091408.9000000004</v>
      </c>
      <c r="E187" s="21">
        <v>0.83094552150244216</v>
      </c>
      <c r="F187" s="22">
        <f t="shared" si="142"/>
        <v>277440.71000000002</v>
      </c>
      <c r="G187" s="21">
        <f t="shared" si="143"/>
        <v>9.4806110880410923</v>
      </c>
      <c r="H187" s="22">
        <v>68696.040000000008</v>
      </c>
      <c r="I187" s="21">
        <v>0.41044252914724105</v>
      </c>
      <c r="J187" s="22">
        <v>13443.18</v>
      </c>
      <c r="K187" s="21">
        <v>6.8083950002901101</v>
      </c>
      <c r="L187" s="22">
        <v>17160.27</v>
      </c>
      <c r="M187" s="21">
        <v>9.4301173932578006</v>
      </c>
      <c r="N187" s="22">
        <v>103362.86</v>
      </c>
      <c r="O187" s="21">
        <v>12.642744437411999</v>
      </c>
      <c r="P187" s="22">
        <v>74375.31</v>
      </c>
      <c r="Q187" s="21">
        <v>13.941398324255699</v>
      </c>
      <c r="R187" s="23">
        <v>403.05</v>
      </c>
      <c r="S187" s="24">
        <v>12.593498325269799</v>
      </c>
    </row>
    <row r="188" spans="1:19" ht="13.5" thickBot="1" x14ac:dyDescent="0.25">
      <c r="A188" s="25" t="s">
        <v>21</v>
      </c>
      <c r="B188" s="26">
        <f t="shared" ref="B188:B199" si="144">D188+H188+J188+L188+N188+P188+R188</f>
        <v>10563255.15</v>
      </c>
      <c r="C188" s="27">
        <f t="shared" ref="C188:C199" si="145">(D188*E188+H188*I188+J188*K188+L188*M188+N188*O188+P188*Q188+R188*S188)/(D188+H188+J188+L188+N188+P188+R188)</f>
        <v>1.0810720401087732</v>
      </c>
      <c r="D188" s="28">
        <v>10099418.060000001</v>
      </c>
      <c r="E188" s="27">
        <v>0.79382414469532303</v>
      </c>
      <c r="F188" s="28">
        <f t="shared" ref="F188:F199" si="146">H188+J188+L188+N188+P188+R188</f>
        <v>463837.09</v>
      </c>
      <c r="G188" s="27">
        <f t="shared" ref="G188:G199" si="147">(H188*I188+J188*K188+L188*M188+N188*O188+P188*Q188+R188*S188)/(H188+J188+L188+N188+P188+R188)</f>
        <v>7.3355019793695293</v>
      </c>
      <c r="H188" s="28">
        <v>207487.49</v>
      </c>
      <c r="I188" s="27">
        <v>1.27194941150428</v>
      </c>
      <c r="J188" s="28">
        <v>16739.830000000002</v>
      </c>
      <c r="K188" s="27">
        <v>6.2003359532325</v>
      </c>
      <c r="L188" s="28">
        <v>41062.370000000003</v>
      </c>
      <c r="M188" s="27">
        <v>9.4203093659718089</v>
      </c>
      <c r="N188" s="28">
        <v>104387.94</v>
      </c>
      <c r="O188" s="27">
        <v>13.147994674480602</v>
      </c>
      <c r="P188" s="28">
        <v>92134.82</v>
      </c>
      <c r="Q188" s="27">
        <v>13.5575823396627</v>
      </c>
      <c r="R188" s="28">
        <v>2024.64</v>
      </c>
      <c r="S188" s="27">
        <v>13.006764066698299</v>
      </c>
    </row>
    <row r="189" spans="1:19" x14ac:dyDescent="0.2">
      <c r="A189" s="32" t="s">
        <v>77</v>
      </c>
      <c r="B189" s="20">
        <f t="shared" si="144"/>
        <v>8271709.2300000004</v>
      </c>
      <c r="C189" s="21">
        <f t="shared" si="145"/>
        <v>0.94551666450441729</v>
      </c>
      <c r="D189" s="22">
        <v>8052190.75</v>
      </c>
      <c r="E189" s="21">
        <v>0.70949112333187103</v>
      </c>
      <c r="F189" s="22">
        <f t="shared" si="146"/>
        <v>219518.48000000004</v>
      </c>
      <c r="G189" s="21">
        <f t="shared" si="147"/>
        <v>9.6032054358248118</v>
      </c>
      <c r="H189" s="22">
        <v>37214.980000000003</v>
      </c>
      <c r="I189" s="21">
        <v>0.32318376632205603</v>
      </c>
      <c r="J189" s="22">
        <v>15195.43</v>
      </c>
      <c r="K189" s="21">
        <v>6.2429133232820702</v>
      </c>
      <c r="L189" s="22">
        <v>47291.33</v>
      </c>
      <c r="M189" s="21">
        <v>9.5739449937229484</v>
      </c>
      <c r="N189" s="22">
        <v>62820.37</v>
      </c>
      <c r="O189" s="21">
        <v>12.589887749785598</v>
      </c>
      <c r="P189" s="22">
        <v>53628.23</v>
      </c>
      <c r="Q189" s="21">
        <v>13.281173143323999</v>
      </c>
      <c r="R189" s="23">
        <v>3368.14</v>
      </c>
      <c r="S189" s="24">
        <v>13.4430943488097</v>
      </c>
    </row>
    <row r="190" spans="1:19" x14ac:dyDescent="0.2">
      <c r="A190" s="19" t="s">
        <v>11</v>
      </c>
      <c r="B190" s="20">
        <f t="shared" si="144"/>
        <v>9780944.629999999</v>
      </c>
      <c r="C190" s="21">
        <f t="shared" si="145"/>
        <v>1.0296488117221854</v>
      </c>
      <c r="D190" s="22">
        <v>9446442.1999999993</v>
      </c>
      <c r="E190" s="21">
        <v>0.66807769627807612</v>
      </c>
      <c r="F190" s="22">
        <f t="shared" si="146"/>
        <v>334502.43000000005</v>
      </c>
      <c r="G190" s="21">
        <f t="shared" si="147"/>
        <v>11.240518261107962</v>
      </c>
      <c r="H190" s="22">
        <v>37870.81</v>
      </c>
      <c r="I190" s="21">
        <v>0.30362803172152897</v>
      </c>
      <c r="J190" s="22">
        <v>20309</v>
      </c>
      <c r="K190" s="21">
        <v>5.9623557289871494</v>
      </c>
      <c r="L190" s="22">
        <v>19424.41</v>
      </c>
      <c r="M190" s="21">
        <v>10.235387870210699</v>
      </c>
      <c r="N190" s="22">
        <v>90462.29</v>
      </c>
      <c r="O190" s="21">
        <v>13.035843528833901</v>
      </c>
      <c r="P190" s="22">
        <v>166075.67000000001</v>
      </c>
      <c r="Q190" s="21">
        <v>13.517415327001199</v>
      </c>
      <c r="R190" s="23">
        <v>360.25</v>
      </c>
      <c r="S190" s="24">
        <v>12.2418195697432</v>
      </c>
    </row>
    <row r="191" spans="1:19" x14ac:dyDescent="0.2">
      <c r="A191" s="19" t="s">
        <v>12</v>
      </c>
      <c r="B191" s="20">
        <f t="shared" si="144"/>
        <v>10856441.16</v>
      </c>
      <c r="C191" s="21">
        <f t="shared" si="145"/>
        <v>0.9875638778021063</v>
      </c>
      <c r="D191" s="22">
        <v>10472156.52</v>
      </c>
      <c r="E191" s="21">
        <v>0.70705408849255802</v>
      </c>
      <c r="F191" s="22">
        <f t="shared" si="146"/>
        <v>384284.64</v>
      </c>
      <c r="G191" s="21">
        <f t="shared" si="147"/>
        <v>8.6317476761496348</v>
      </c>
      <c r="H191" s="22">
        <v>113490.56</v>
      </c>
      <c r="I191" s="21">
        <v>0.29382010891478605</v>
      </c>
      <c r="J191" s="22">
        <v>22978.560000000001</v>
      </c>
      <c r="K191" s="21">
        <v>6.5783433731269501</v>
      </c>
      <c r="L191" s="22">
        <v>30653.01</v>
      </c>
      <c r="M191" s="21">
        <v>13.1535096879556</v>
      </c>
      <c r="N191" s="22">
        <v>120653.83</v>
      </c>
      <c r="O191" s="21">
        <v>12.4918924670688</v>
      </c>
      <c r="P191" s="22">
        <v>96476.17</v>
      </c>
      <c r="Q191" s="21">
        <v>12.663374115079399</v>
      </c>
      <c r="R191" s="23">
        <v>32.51</v>
      </c>
      <c r="S191" s="24">
        <v>13.4793509689326</v>
      </c>
    </row>
    <row r="192" spans="1:19" hidden="1" x14ac:dyDescent="0.2">
      <c r="A192" s="19" t="s">
        <v>13</v>
      </c>
      <c r="B192" s="20">
        <f t="shared" si="144"/>
        <v>0</v>
      </c>
      <c r="C192" s="21" t="e">
        <f t="shared" si="145"/>
        <v>#DIV/0!</v>
      </c>
      <c r="D192" s="22"/>
      <c r="E192" s="21"/>
      <c r="F192" s="22">
        <f t="shared" si="146"/>
        <v>0</v>
      </c>
      <c r="G192" s="21" t="e">
        <f t="shared" si="147"/>
        <v>#DIV/0!</v>
      </c>
      <c r="H192" s="22"/>
      <c r="I192" s="21"/>
      <c r="J192" s="22"/>
      <c r="K192" s="21"/>
      <c r="L192" s="22"/>
      <c r="M192" s="21"/>
      <c r="N192" s="22"/>
      <c r="O192" s="21"/>
      <c r="P192" s="22"/>
      <c r="Q192" s="21"/>
      <c r="R192" s="23"/>
      <c r="S192" s="24"/>
    </row>
    <row r="193" spans="1:19" hidden="1" x14ac:dyDescent="0.2">
      <c r="A193" s="19" t="s">
        <v>14</v>
      </c>
      <c r="B193" s="20">
        <f t="shared" si="144"/>
        <v>0</v>
      </c>
      <c r="C193" s="21" t="e">
        <f t="shared" si="145"/>
        <v>#DIV/0!</v>
      </c>
      <c r="D193" s="22"/>
      <c r="E193" s="21"/>
      <c r="F193" s="22">
        <f t="shared" si="146"/>
        <v>0</v>
      </c>
      <c r="G193" s="21" t="e">
        <f t="shared" si="147"/>
        <v>#DIV/0!</v>
      </c>
      <c r="H193" s="22"/>
      <c r="I193" s="21"/>
      <c r="J193" s="22"/>
      <c r="K193" s="21"/>
      <c r="L193" s="22"/>
      <c r="M193" s="21"/>
      <c r="N193" s="22"/>
      <c r="O193" s="21"/>
      <c r="P193" s="22"/>
      <c r="Q193" s="21"/>
      <c r="R193" s="23"/>
      <c r="S193" s="24"/>
    </row>
    <row r="194" spans="1:19" hidden="1" x14ac:dyDescent="0.2">
      <c r="A194" s="19" t="s">
        <v>15</v>
      </c>
      <c r="B194" s="20">
        <f t="shared" si="144"/>
        <v>0</v>
      </c>
      <c r="C194" s="21" t="e">
        <f t="shared" si="145"/>
        <v>#DIV/0!</v>
      </c>
      <c r="D194" s="22"/>
      <c r="E194" s="21"/>
      <c r="F194" s="22">
        <f t="shared" si="146"/>
        <v>0</v>
      </c>
      <c r="G194" s="21" t="e">
        <f t="shared" si="147"/>
        <v>#DIV/0!</v>
      </c>
      <c r="H194" s="22"/>
      <c r="I194" s="21"/>
      <c r="J194" s="22"/>
      <c r="K194" s="21"/>
      <c r="L194" s="22"/>
      <c r="M194" s="21"/>
      <c r="N194" s="22"/>
      <c r="O194" s="21"/>
      <c r="P194" s="22"/>
      <c r="Q194" s="21"/>
      <c r="R194" s="23"/>
      <c r="S194" s="24"/>
    </row>
    <row r="195" spans="1:19" hidden="1" x14ac:dyDescent="0.2">
      <c r="A195" s="19" t="s">
        <v>16</v>
      </c>
      <c r="B195" s="20">
        <f t="shared" si="144"/>
        <v>0</v>
      </c>
      <c r="C195" s="21" t="e">
        <f t="shared" si="145"/>
        <v>#DIV/0!</v>
      </c>
      <c r="D195" s="22"/>
      <c r="E195" s="21"/>
      <c r="F195" s="22">
        <f t="shared" si="146"/>
        <v>0</v>
      </c>
      <c r="G195" s="21" t="e">
        <f t="shared" si="147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4"/>
        <v>0</v>
      </c>
      <c r="C196" s="21" t="e">
        <f t="shared" si="145"/>
        <v>#DIV/0!</v>
      </c>
      <c r="D196" s="22"/>
      <c r="E196" s="21"/>
      <c r="F196" s="22">
        <f t="shared" si="146"/>
        <v>0</v>
      </c>
      <c r="G196" s="21" t="e">
        <f t="shared" si="147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4"/>
        <v>0</v>
      </c>
      <c r="C197" s="21" t="e">
        <f t="shared" si="145"/>
        <v>#DIV/0!</v>
      </c>
      <c r="D197" s="22"/>
      <c r="E197" s="21"/>
      <c r="F197" s="22">
        <f t="shared" si="146"/>
        <v>0</v>
      </c>
      <c r="G197" s="21" t="e">
        <f t="shared" si="147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4"/>
        <v>0</v>
      </c>
      <c r="C198" s="21" t="e">
        <f t="shared" si="145"/>
        <v>#DIV/0!</v>
      </c>
      <c r="D198" s="22"/>
      <c r="E198" s="21"/>
      <c r="F198" s="22">
        <f t="shared" si="146"/>
        <v>0</v>
      </c>
      <c r="G198" s="21" t="e">
        <f t="shared" si="147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4"/>
        <v>0</v>
      </c>
      <c r="C199" s="21" t="e">
        <f t="shared" si="145"/>
        <v>#DIV/0!</v>
      </c>
      <c r="D199" s="22"/>
      <c r="E199" s="21"/>
      <c r="F199" s="22">
        <f t="shared" si="146"/>
        <v>0</v>
      </c>
      <c r="G199" s="21" t="e">
        <f t="shared" si="147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8">D200+H200+J200+L200+N200+P200+R200</f>
        <v>0</v>
      </c>
      <c r="C200" s="27" t="e">
        <f t="shared" ref="C200" si="149">(D200*E200+H200*I200+J200*K200+L200*M200+N200*O200+P200*Q200+R200*S200)/(D200+H200+J200+L200+N200+P200+R200)</f>
        <v>#DIV/0!</v>
      </c>
      <c r="D200" s="28"/>
      <c r="E200" s="27"/>
      <c r="F200" s="28">
        <f t="shared" ref="F200" si="150">H200+J200+L200+N200+P200+R200</f>
        <v>0</v>
      </c>
      <c r="G200" s="27" t="e">
        <f t="shared" ref="G200" si="151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E384" sqref="E384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53374840.030000001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0.16600838126577516</v>
      </c>
      <c r="D328" s="22">
        <f>'11.жеке-чет өл.вал.'!D328+'12.юрид-чет өл.вал.'!D328+'13.рез.эмес.-чет өл.вал.'!D160</f>
        <v>48303657.649999999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1.8856459105017705E-2</v>
      </c>
      <c r="F328" s="22">
        <f t="shared" si="20"/>
        <v>5071182.3800000008</v>
      </c>
      <c r="G328" s="21">
        <f t="shared" si="21"/>
        <v>1.5676491699357886</v>
      </c>
      <c r="H328" s="22">
        <f>'11.жеке-чет өл.вал.'!H328+'12.юрид-чет өл.вал.'!H328+'13.рез.эмес.-чет өл.вал.'!H160</f>
        <v>1251906.97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0.20256996971588084</v>
      </c>
      <c r="J328" s="22">
        <f>'11.жеке-чет өл.вал.'!J328+'12.юрид-чет өл.вал.'!J328+'13.рез.эмес.-чет өл.вал.'!J160</f>
        <v>317127.75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3.3538315057575407</v>
      </c>
      <c r="L328" s="22">
        <f>'11.жеке-чет өл.вал.'!L328+'12.юрид-чет өл.вал.'!L328+'13.рез.эмес.-чет өл.вал.'!L160</f>
        <v>253556.32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1.9441115054832809</v>
      </c>
      <c r="N328" s="22">
        <f>'11.жеке-чет өл.вал.'!N328+'12.юрид-чет өл.вал.'!N328+'13.рез.эмес.-чет өл.вал.'!N160</f>
        <v>2618453.9500000002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1.5607500552759377</v>
      </c>
      <c r="P328" s="22">
        <f>'11.жеке-чет өл.вал.'!P328+'12.юрид-чет өл.вал.'!P328+'13.рез.эмес.-чет өл.вал.'!P160</f>
        <v>613826.15999999992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3.3153311435928359</v>
      </c>
      <c r="R328" s="23">
        <f>'11.жеке-чет өл.вал.'!R328+'12.юрид-чет өл.вал.'!R328+'13.рез.эмес.-чет өл.вал.'!R160</f>
        <v>16311.23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1.0981490114479415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x14ac:dyDescent="0.2">
      <c r="A334" s="19" t="s">
        <v>11</v>
      </c>
      <c r="B334" s="20">
        <f>'11.жеке-чет өл.вал.'!B334+'12.юрид-чет өл.вал.'!B334+'13.рез.эмес.-чет өл.вал.'!B166</f>
        <v>54682936.940000013</v>
      </c>
      <c r="C334" s="21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2">
        <f>'11.жеке-чет өл.вал.'!D334+'12.юрид-чет өл.вал.'!D334+'13.рез.эмес.-чет өл.вал.'!D166</f>
        <v>51568918.950000003</v>
      </c>
      <c r="E334" s="21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2">
        <f t="shared" si="22"/>
        <v>3114017.9899999998</v>
      </c>
      <c r="G334" s="21">
        <f t="shared" si="23"/>
        <v>1.8447973846483798</v>
      </c>
      <c r="H334" s="22">
        <f>'11.жеке-чет өл.вал.'!H334+'12.юрид-чет өл.вал.'!H334+'13.рез.эмес.-чет өл.вал.'!H166</f>
        <v>803116.49</v>
      </c>
      <c r="I334" s="21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2">
        <f>'11.жеке-чет өл.вал.'!J334+'12.юрид-чет өл.вал.'!J334+'13.рез.эмес.-чет өл.вал.'!J166</f>
        <v>163297.4</v>
      </c>
      <c r="K334" s="21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2">
        <f>'11.жеке-чет өл.вал.'!L334+'12.юрид-чет өл.вал.'!L334+'13.рез.эмес.-чет өл.вал.'!L166</f>
        <v>257388.74</v>
      </c>
      <c r="M334" s="21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2">
        <f>'11.жеке-чет өл.вал.'!N334+'12.юрид-чет өл.вал.'!N334+'13.рез.эмес.-чет өл.вал.'!N166</f>
        <v>1092607.25</v>
      </c>
      <c r="O334" s="21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2">
        <f>'11.жеке-чет өл.вал.'!P334+'12.юрид-чет өл.вал.'!P334+'13.рез.эмес.-чет өл.вал.'!P166</f>
        <v>783885.8</v>
      </c>
      <c r="Q334" s="21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3">
        <f>'11.жеке-чет өл.вал.'!R334+'12.юрид-чет өл.вал.'!R334+'13.рез.эмес.-чет өл.вал.'!R166</f>
        <v>13722.31</v>
      </c>
      <c r="S334" s="24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14.25" customHeight="1" x14ac:dyDescent="0.2">
      <c r="A335" s="19" t="s">
        <v>12</v>
      </c>
      <c r="B335" s="20">
        <f>'11.жеке-чет өл.вал.'!B335+'12.юрид-чет өл.вал.'!B335+'13.рез.эмес.-чет өл.вал.'!B167</f>
        <v>65487037.230000004</v>
      </c>
      <c r="C335" s="21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0.11514689166370763</v>
      </c>
      <c r="D335" s="22">
        <f>'11.жеке-чет өл.вал.'!D335+'12.юрид-чет өл.вал.'!D335+'13.рез.эмес.-чет өл.вал.'!D167</f>
        <v>59817705.75</v>
      </c>
      <c r="E335" s="21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2.107942491926814E-2</v>
      </c>
      <c r="F335" s="22">
        <f t="shared" ref="F335" si="24">H335+J335+L335+N335+P335+R335</f>
        <v>5669331.4800000004</v>
      </c>
      <c r="G335" s="21">
        <f t="shared" ref="G335" si="25">(H335*I335+J335*K335+L335*M335+N335*O335+P335*Q335+R335*S335)/(H335+J335+L335+N335+P335+R335)</f>
        <v>1.1076625112243392</v>
      </c>
      <c r="H335" s="22">
        <f>'11.жеке-чет өл.вал.'!H335+'12.юрид-чет өл.вал.'!H335+'13.рез.эмес.-чет өл.вал.'!H167</f>
        <v>3144806.11</v>
      </c>
      <c r="I335" s="21">
        <f>('11.жеке-чет өл.вал.'!H335*'11.жеке-чет өл.вал.'!I335+'12.юрид-чет өл.вал.'!H335*'12.юрид-чет өл.вал.'!I335+'13.рез.эмес.-чет өл.вал.'!H167*'13.рез.эмес.-чет өл.вал.'!I167)/('11.жеке-чет өл.вал.'!H335+'12.юрид-чет өл.вал.'!H335+'13.рез.эмес.-чет өл.вал.'!H167)</f>
        <v>9.7893743248928008E-2</v>
      </c>
      <c r="J335" s="22">
        <f>'11.жеке-чет өл.вал.'!J335+'12.юрид-чет өл.вал.'!J335+'13.рез.эмес.-чет өл.вал.'!J167</f>
        <v>348856.23</v>
      </c>
      <c r="K335" s="21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1.7570650453913386</v>
      </c>
      <c r="L335" s="22">
        <f>'11.жеке-чет өл.вал.'!L335+'12.юрид-чет өл.вал.'!L335+'13.рез.эмес.-чет өл.вал.'!L167</f>
        <v>209049.65000000002</v>
      </c>
      <c r="M335" s="21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2.4795993707714867</v>
      </c>
      <c r="N335" s="22">
        <f>'11.жеке-чет өл.вал.'!N335+'12.юрид-чет өл.вал.'!N335+'13.рез.эмес.-чет өл.вал.'!N167</f>
        <v>1586058.75</v>
      </c>
      <c r="O335" s="21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2.4036633260905367</v>
      </c>
      <c r="P335" s="22">
        <f>'11.жеке-чет өл.вал.'!P335+'12.юрид-чет өл.вал.'!P335+'13.рез.эмес.-чет өл.вал.'!P167</f>
        <v>379019.71</v>
      </c>
      <c r="Q335" s="21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2.6905358196279572</v>
      </c>
      <c r="R335" s="23">
        <f>'11.жеке-чет өл.вал.'!R335+'12.юрид-чет өл.вал.'!R335+'13.рез.эмес.-чет өл.вал.'!R167</f>
        <v>1541.03</v>
      </c>
      <c r="S335" s="24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5.456920046981562</v>
      </c>
    </row>
    <row r="336" spans="1:19" ht="14.25" customHeight="1" x14ac:dyDescent="0.2">
      <c r="A336" s="19" t="s">
        <v>13</v>
      </c>
      <c r="B336" s="20">
        <f>'11.жеке-чет өл.вал.'!B336+'12.юрид-чет өл.вал.'!B336+'13.рез.эмес.-чет өл.вал.'!B168</f>
        <v>72214718.879999995</v>
      </c>
      <c r="C336" s="21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0.28325178592455946</v>
      </c>
      <c r="D336" s="22">
        <f>'11.жеке-чет өл.вал.'!D336+'12.юрид-чет өл.вал.'!D336+'13.рез.эмес.-чет өл.вал.'!D168</f>
        <v>66707574.859999999</v>
      </c>
      <c r="E336" s="21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0.15560541914145079</v>
      </c>
      <c r="F336" s="22">
        <f t="shared" ref="F336" si="26">H336+J336+L336+N336+P336+R336</f>
        <v>5507144.0200000005</v>
      </c>
      <c r="G336" s="21">
        <f t="shared" ref="G336" si="27">(H336*I336+J336*K336+L336*M336+N336*O336+P336*Q336+R336*S336)/(H336+J336+L336+N336+P336+R336)</f>
        <v>1.8294215495748005</v>
      </c>
      <c r="H336" s="22">
        <f>'11.жеке-чет өл.вал.'!H336+'12.юрид-чет өл.вал.'!H336+'13.рез.эмес.-чет өл.вал.'!H168</f>
        <v>1500160.49</v>
      </c>
      <c r="I336" s="21">
        <f>('11.жеке-чет өл.вал.'!H336*'11.жеке-чет өл.вал.'!I336+'12.юрид-чет өл.вал.'!H336*'12.юрид-чет өл.вал.'!I336+'13.рез.эмес.-чет өл.вал.'!H168*'13.рез.эмес.-чет өл.вал.'!I168)/('11.жеке-чет өл.вал.'!H336+'12.юрид-чет өл.вал.'!H336+'13.рез.эмес.-чет өл.вал.'!H168)</f>
        <v>0.17126988879703101</v>
      </c>
      <c r="J336" s="22">
        <f>'11.жеке-чет өл.вал.'!J336+'12.юрид-чет өл.вал.'!J336+'13.рез.эмес.-чет өл.вал.'!J168</f>
        <v>233066.74</v>
      </c>
      <c r="K336" s="21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2.3110088698198665</v>
      </c>
      <c r="L336" s="22">
        <f>'11.жеке-чет өл.вал.'!L336+'12.юрид-чет өл.вал.'!L336+'13.рез.эмес.-чет өл.вал.'!L168</f>
        <v>394542.86000000004</v>
      </c>
      <c r="M336" s="21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3.8655203031680769</v>
      </c>
      <c r="N336" s="22">
        <f>'11.жеке-чет өл.вал.'!N336+'12.юрид-чет өл.вал.'!N336+'13.рез.эмес.-чет өл.вал.'!N168</f>
        <v>2814849.08</v>
      </c>
      <c r="O336" s="21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2.1736398824266621</v>
      </c>
      <c r="P336" s="22">
        <f>'11.жеке-чет өл.вал.'!P336+'12.юрид-чет өл.вал.'!P336+'13.рез.эмес.-чет өл.вал.'!P168</f>
        <v>558700.74</v>
      </c>
      <c r="Q336" s="21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2.8721150054320645</v>
      </c>
      <c r="R336" s="23">
        <f>'11.жеке-чет өл.вал.'!R336+'12.юрид-чет өл.вал.'!R336+'13.рез.эмес.-чет өл.вал.'!R168</f>
        <v>5824.1100000000006</v>
      </c>
      <c r="S336" s="24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5.34019534315114</v>
      </c>
    </row>
    <row r="337" spans="1:19" ht="14.25" customHeight="1" x14ac:dyDescent="0.2">
      <c r="A337" s="19" t="s">
        <v>14</v>
      </c>
      <c r="B337" s="20">
        <f>'11.жеке-чет өл.вал.'!B337+'12.юрид-чет өл.вал.'!B337+'13.рез.эмес.-чет өл.вал.'!B169</f>
        <v>81445829.040000007</v>
      </c>
      <c r="C337" s="21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0.16302370136939789</v>
      </c>
      <c r="D337" s="22">
        <f>'11.жеке-чет өл.вал.'!D337+'12.юрид-чет өл.вал.'!D337+'13.рез.эмес.-чет өл.вал.'!D169</f>
        <v>74318653.519999996</v>
      </c>
      <c r="E337" s="21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2.467713348448184E-2</v>
      </c>
      <c r="F337" s="22">
        <f t="shared" ref="F337" si="28">H337+J337+L337+N337+P337+R337</f>
        <v>7127175.5200000014</v>
      </c>
      <c r="G337" s="21">
        <f t="shared" ref="G337" si="29">(H337*I337+J337*K337+L337*M337+N337*O337+P337*Q337+R337*S337)/(H337+J337+L337+N337+P337+R337)</f>
        <v>1.6056331355650408</v>
      </c>
      <c r="H337" s="22">
        <f>'11.жеке-чет өл.вал.'!H337+'12.юрид-чет өл.вал.'!H337+'13.рез.эмес.-чет өл.вал.'!H169</f>
        <v>2766210.21</v>
      </c>
      <c r="I337" s="21">
        <f>('11.жеке-чет өл.вал.'!H337*'11.жеке-чет өл.вал.'!I337+'12.юрид-чет өл.вал.'!H337*'12.юрид-чет өл.вал.'!I337+'13.рез.эмес.-чет өл.вал.'!H169*'13.рез.эмес.-чет өл.вал.'!I169)/('11.жеке-чет өл.вал.'!H337+'12.юрид-чет өл.вал.'!H337+'13.рез.эмес.-чет өл.вал.'!H169)</f>
        <v>0.11042652033302998</v>
      </c>
      <c r="J337" s="22">
        <f>'11.жеке-чет өл.вал.'!J337+'12.юрид-чет өл.вал.'!J337+'13.рез.эмес.-чет өл.вал.'!J169</f>
        <v>252126.11</v>
      </c>
      <c r="K337" s="21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2.2416236402489238</v>
      </c>
      <c r="L337" s="22">
        <f>'11.жеке-чет өл.вал.'!L337+'12.юрид-чет өл.вал.'!L337+'13.рез.эмес.-чет өл.вал.'!L169</f>
        <v>1527137.72</v>
      </c>
      <c r="M337" s="21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2.367831367167065</v>
      </c>
      <c r="N337" s="22">
        <f>'11.жеке-чет өл.вал.'!N337+'12.юрид-чет өл.вал.'!N337+'13.рез.эмес.-чет өл.вал.'!N169</f>
        <v>2032363.02</v>
      </c>
      <c r="O337" s="21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2.5938228571488211</v>
      </c>
      <c r="P337" s="22">
        <f>'11.жеке-чет өл.вал.'!P337+'12.юрид-чет өл.вал.'!P337+'13.рез.эмес.-чет өл.вал.'!P169</f>
        <v>536217.48</v>
      </c>
      <c r="Q337" s="21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3.0549921093583166</v>
      </c>
      <c r="R337" s="23">
        <f>'11.жеке-чет өл.вал.'!R337+'12.юрид-чет өл.вал.'!R337+'13.рез.эмес.-чет өл.вал.'!R169</f>
        <v>13120.980000000001</v>
      </c>
      <c r="S337" s="24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3.6018605622445881</v>
      </c>
    </row>
    <row r="338" spans="1:19" ht="14.25" customHeight="1" x14ac:dyDescent="0.2">
      <c r="A338" s="19" t="s">
        <v>15</v>
      </c>
      <c r="B338" s="20">
        <f>'11.жеке-чет өл.вал.'!B338+'12.юрид-чет өл.вал.'!B338+'13.рез.эмес.-чет өл.вал.'!B170</f>
        <v>71580350.910000011</v>
      </c>
      <c r="C338" s="21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0.18283647341510353</v>
      </c>
      <c r="D338" s="22">
        <f>'11.жеке-чет өл.вал.'!D338+'12.юрид-чет өл.вал.'!D338+'13.рез.эмес.-чет өл.вал.'!D170</f>
        <v>66395756.24000001</v>
      </c>
      <c r="E338" s="21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6.79729137068113E-2</v>
      </c>
      <c r="F338" s="22">
        <f t="shared" ref="F338:F342" si="30">H338+J338+L338+N338+P338+R338</f>
        <v>5184594.67</v>
      </c>
      <c r="G338" s="21">
        <f t="shared" ref="G338:G342" si="31">(H338*I338+J338*K338+L338*M338+N338*O338+P338*Q338+R338*S338)/(H338+J338+L338+N338+P338+R338)</f>
        <v>1.6538199150677289</v>
      </c>
      <c r="H338" s="22">
        <f>'11.жеке-чет өл.вал.'!H338+'12.юрид-чет өл.вал.'!H338+'13.рез.эмес.-чет өл.вал.'!H170</f>
        <v>1297192.4100000001</v>
      </c>
      <c r="I338" s="21">
        <f>('11.жеке-чет өл.вал.'!H338*'11.жеке-чет өл.вал.'!I338+'12.юрид-чет өл.вал.'!H338*'12.юрид-чет өл.вал.'!I338+'13.рез.эмес.-чет өл.вал.'!H170*'13.рез.эмес.-чет өл.вал.'!I170)/('11.жеке-чет өл.вал.'!H338+'12.юрид-чет өл.вал.'!H338+'13.рез.эмес.-чет өл.вал.'!H170)</f>
        <v>0.14675429152410799</v>
      </c>
      <c r="J338" s="22">
        <f>'11.жеке-чет өл.вал.'!J338+'12.юрид-чет өл.вал.'!J338+'13.рез.эмес.-чет өл.вал.'!J170</f>
        <v>570773.64</v>
      </c>
      <c r="K338" s="21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2.5775766782081968</v>
      </c>
      <c r="L338" s="22">
        <f>'11.жеке-чет өл.вал.'!L338+'12.юрид-чет өл.вал.'!L338+'13.рез.эмес.-чет өл.вал.'!L170</f>
        <v>309594.99</v>
      </c>
      <c r="M338" s="21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2.5215309921520332</v>
      </c>
      <c r="N338" s="22">
        <f>'11.жеке-чет өл.вал.'!N338+'12.юрид-чет өл.вал.'!N338+'13.рез.эмес.-чет өл.вал.'!N170</f>
        <v>2223000.54</v>
      </c>
      <c r="O338" s="21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1.4673660898435954</v>
      </c>
      <c r="P338" s="22">
        <f>'11.жеке-чет өл.вал.'!P338+'12.юрид-чет өл.вал.'!P338+'13.рез.эмес.-чет өл.вал.'!P170</f>
        <v>722003.12</v>
      </c>
      <c r="Q338" s="21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3.6656777091212551</v>
      </c>
      <c r="R338" s="23">
        <f>'11.жеке-чет өл.вал.'!R338+'12.юрид-чет өл.вал.'!R338+'13.рез.эмес.-чет өл.вал.'!R170</f>
        <v>62029.97</v>
      </c>
      <c r="S338" s="24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3.6041420848663961</v>
      </c>
    </row>
    <row r="339" spans="1:19" ht="14.25" customHeight="1" x14ac:dyDescent="0.2">
      <c r="A339" s="19" t="s">
        <v>16</v>
      </c>
      <c r="B339" s="20">
        <f>'11.жеке-чет өл.вал.'!B339+'12.юрид-чет өл.вал.'!B339+'13.рез.эмес.-чет өл.вал.'!B171</f>
        <v>79186238.359999985</v>
      </c>
      <c r="C339" s="21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0.1319810169992775</v>
      </c>
      <c r="D339" s="22">
        <f>'11.жеке-чет өл.вал.'!D339+'12.юрид-чет өл.вал.'!D339+'13.рез.эмес.-чет өл.вал.'!D171</f>
        <v>74193657.670000002</v>
      </c>
      <c r="E339" s="21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4.0978776286013534E-2</v>
      </c>
      <c r="F339" s="22">
        <f t="shared" si="30"/>
        <v>4992580.6900000004</v>
      </c>
      <c r="G339" s="21">
        <f t="shared" si="31"/>
        <v>1.4843455582888125</v>
      </c>
      <c r="H339" s="22">
        <f>'11.жеке-чет өл.вал.'!H339+'12.юрид-чет өл.вал.'!H339+'13.рез.эмес.-чет өл.вал.'!H171</f>
        <v>2440920.2700000005</v>
      </c>
      <c r="I339" s="21">
        <f>('11.жеке-чет өл.вал.'!H339*'11.жеке-чет өл.вал.'!I339+'12.юрид-чет өл.вал.'!H339*'12.юрид-чет өл.вал.'!I339+'13.рез.эмес.-чет өл.вал.'!H171*'13.рез.эмес.-чет өл.вал.'!I171)/('11.жеке-чет өл.вал.'!H339+'12.юрид-чет өл.вал.'!H339+'13.рез.эмес.-чет өл.вал.'!H171)</f>
        <v>0.11999174458901912</v>
      </c>
      <c r="J339" s="22">
        <f>'11.жеке-чет өл.вал.'!J339+'12.юрид-чет өл.вал.'!J339+'13.рез.эмес.-чет өл.вал.'!J171</f>
        <v>427053.85</v>
      </c>
      <c r="K339" s="21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3.0616925359647258</v>
      </c>
      <c r="L339" s="22">
        <f>'11.жеке-чет өл.вал.'!L339+'12.юрид-чет өл.вал.'!L339+'13.рез.эмес.-чет өл.вал.'!L171</f>
        <v>316350.09999999998</v>
      </c>
      <c r="M339" s="21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2.4987652379436556</v>
      </c>
      <c r="N339" s="22">
        <f>'11.жеке-чет өл.вал.'!N339+'12.юрид-чет өл.вал.'!N339+'13.рез.эмес.-чет өл.вал.'!N171</f>
        <v>1262123.5</v>
      </c>
      <c r="O339" s="21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2.4814867027672003</v>
      </c>
      <c r="P339" s="22">
        <f>'11.жеке-чет өл.вал.'!P339+'12.юрид-чет өл.вал.'!P339+'13.рез.эмес.-чет өл.вал.'!P171</f>
        <v>518162.34</v>
      </c>
      <c r="Q339" s="21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3.5078302448610965</v>
      </c>
      <c r="R339" s="23">
        <f>'11.жеке-чет өл.вал.'!R339+'12.юрид-чет өл.вал.'!R339+'13.рез.эмес.-чет өл.вал.'!R171</f>
        <v>27970.629999999997</v>
      </c>
      <c r="S339" s="24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2.5120728993233237</v>
      </c>
    </row>
    <row r="340" spans="1:19" ht="14.25" customHeight="1" x14ac:dyDescent="0.2">
      <c r="A340" s="19" t="s">
        <v>17</v>
      </c>
      <c r="B340" s="20">
        <f>'11.жеке-чет өл.вал.'!B340+'12.юрид-чет өл.вал.'!B340+'13.рез.эмес.-чет өл.вал.'!B172</f>
        <v>153769825.94999999</v>
      </c>
      <c r="C340" s="21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0.15210491986253044</v>
      </c>
      <c r="D340" s="22">
        <f>'11.жеке-чет өл.вал.'!D340+'12.юрид-чет өл.вал.'!D340+'13.рез.эмес.-чет өл.вал.'!D172</f>
        <v>148528870.15000001</v>
      </c>
      <c r="E340" s="21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1.9588093412827995E-2</v>
      </c>
      <c r="F340" s="22">
        <f t="shared" si="30"/>
        <v>5240955.8000000007</v>
      </c>
      <c r="G340" s="21">
        <f t="shared" si="31"/>
        <v>3.9076364029629866</v>
      </c>
      <c r="H340" s="22">
        <f>'11.жеке-чет өл.вал.'!H340+'12.юрид-чет өл.вал.'!H340+'13.рез.эмес.-чет өл.вал.'!H172</f>
        <v>2883274.2500000005</v>
      </c>
      <c r="I340" s="21">
        <f>('11.жеке-чет өл.вал.'!H340*'11.жеке-чет өл.вал.'!I340+'12.юрид-чет өл.вал.'!H340*'12.юрид-чет өл.вал.'!I340+'13.рез.эмес.-чет өл.вал.'!H172*'13.рез.эмес.-чет өл.вал.'!I172)/('11.жеке-чет өл.вал.'!H340+'12.юрид-чет өл.вал.'!H340+'13.рез.эмес.-чет өл.вал.'!H172)</f>
        <v>4.8687621635368217</v>
      </c>
      <c r="J340" s="22">
        <f>'11.жеке-чет өл.вал.'!J340+'12.юрид-чет өл.вал.'!J340+'13.рез.эмес.-чет өл.вал.'!J172</f>
        <v>334198.02</v>
      </c>
      <c r="K340" s="21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2.3358543946490133</v>
      </c>
      <c r="L340" s="22">
        <f>'11.жеке-чет өл.вал.'!L340+'12.юрид-чет өл.вал.'!L340+'13.рез.эмес.-чет өл.вал.'!L172</f>
        <v>396387.68</v>
      </c>
      <c r="M340" s="21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2.5302578455516098</v>
      </c>
      <c r="N340" s="22">
        <f>'11.жеке-чет өл.вал.'!N340+'12.юрид-чет өл.вал.'!N340+'13.рез.эмес.-чет өл.вал.'!N172</f>
        <v>848622.29</v>
      </c>
      <c r="O340" s="21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2.6326305661851053</v>
      </c>
      <c r="P340" s="22">
        <f>'11.жеке-чет өл.вал.'!P340+'12.юрид-чет өл.вал.'!P340+'13.рез.эмес.-чет өл.вал.'!P172</f>
        <v>762552.7</v>
      </c>
      <c r="Q340" s="21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3.0806007170389647</v>
      </c>
      <c r="R340" s="23">
        <f>'11.жеке-чет өл.вал.'!R340+'12.юрид-чет өл.вал.'!R340+'13.рез.эмес.-чет өл.вал.'!R172</f>
        <v>15920.86</v>
      </c>
      <c r="S340" s="24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4.7072061308245896</v>
      </c>
    </row>
    <row r="341" spans="1:19" ht="14.25" customHeight="1" x14ac:dyDescent="0.2">
      <c r="A341" s="19" t="s">
        <v>18</v>
      </c>
      <c r="B341" s="20">
        <f>'11.жеке-чет өл.вал.'!B341+'12.юрид-чет өл.вал.'!B341+'13.рез.эмес.-чет өл.вал.'!B173</f>
        <v>81690869.050000012</v>
      </c>
      <c r="C341" s="21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0.15493346069256927</v>
      </c>
      <c r="D341" s="22">
        <f>'11.жеке-чет өл.вал.'!D341+'12.юрид-чет өл.вал.'!D341+'13.рез.эмес.-чет өл.вал.'!D173</f>
        <v>78695327.370000005</v>
      </c>
      <c r="E341" s="21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5.6235941470739452E-2</v>
      </c>
      <c r="F341" s="22">
        <f t="shared" si="30"/>
        <v>2995541.68</v>
      </c>
      <c r="G341" s="21">
        <f t="shared" si="31"/>
        <v>2.7477979291211199</v>
      </c>
      <c r="H341" s="22">
        <f>'11.жеке-чет өл.вал.'!H341+'12.юрид-чет өл.вал.'!H341+'13.рез.эмес.-чет өл.вал.'!H173</f>
        <v>123205.44</v>
      </c>
      <c r="I341" s="21">
        <f>('11.жеке-чет өл.вал.'!H341*'11.жеке-чет өл.вал.'!I341+'12.юрид-чет өл.вал.'!H341*'12.юрид-чет өл.вал.'!I341+'13.рез.эмес.-чет өл.вал.'!H173*'13.рез.эмес.-чет өл.вал.'!I173)/('11.жеке-чет өл.вал.'!H341+'12.юрид-чет өл.вал.'!H341+'13.рез.эмес.-чет өл.вал.'!H173)</f>
        <v>2.574630517126518</v>
      </c>
      <c r="J341" s="22">
        <f>'11.жеке-чет өл.вал.'!J341+'12.юрид-чет өл.вал.'!J341+'13.рез.эмес.-чет өл.вал.'!J173</f>
        <v>656297.71</v>
      </c>
      <c r="K341" s="21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2.5263205996863816</v>
      </c>
      <c r="L341" s="22">
        <f>'11.жеке-чет өл.вал.'!L341+'12.юрид-чет өл.вал.'!L341+'13.рез.эмес.-чет өл.вал.'!L173</f>
        <v>456737.77</v>
      </c>
      <c r="M341" s="21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2.3410203215731404</v>
      </c>
      <c r="N341" s="22">
        <f>'11.жеке-чет өл.вал.'!N341+'12.юрид-чет өл.вал.'!N341+'13.рез.эмес.-чет өл.вал.'!N173</f>
        <v>974102.96</v>
      </c>
      <c r="O341" s="21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2.5762658438077253</v>
      </c>
      <c r="P341" s="22">
        <f>'11.жеке-чет өл.вал.'!P341+'12.юрид-чет өл.вал.'!P341+'13.рез.эмес.-чет өл.вал.'!P173</f>
        <v>773738.99</v>
      </c>
      <c r="Q341" s="21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3.3982899759258598</v>
      </c>
      <c r="R341" s="23">
        <f>'11.жеке-чет өл.вал.'!R341+'12.юрид-чет өл.вал.'!R341+'13.рез.эмес.-чет өл.вал.'!R173</f>
        <v>11458.81</v>
      </c>
      <c r="S341" s="24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4.166774368368098</v>
      </c>
    </row>
    <row r="342" spans="1:19" ht="14.25" customHeight="1" x14ac:dyDescent="0.2">
      <c r="A342" s="19" t="s">
        <v>19</v>
      </c>
      <c r="B342" s="20">
        <f>'11.жеке-чет өл.вал.'!B342+'12.юрид-чет өл.вал.'!B342+'13.рез.эмес.-чет өл.вал.'!B174</f>
        <v>83991229.610000014</v>
      </c>
      <c r="C342" s="21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0.19583151393989945</v>
      </c>
      <c r="D342" s="22">
        <f>'11.жеке-чет өл.вал.'!D342+'12.юрид-чет өл.вал.'!D342+'13.рез.эмес.-чет өл.вал.'!D174</f>
        <v>79715074.069999993</v>
      </c>
      <c r="E342" s="21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5.6729430296068493E-2</v>
      </c>
      <c r="F342" s="22">
        <f t="shared" si="30"/>
        <v>4276155.54</v>
      </c>
      <c r="G342" s="21">
        <f t="shared" si="31"/>
        <v>2.7889394580347773</v>
      </c>
      <c r="H342" s="22">
        <f>'11.жеке-чет өл.вал.'!H342+'12.юрид-чет өл.вал.'!H342+'13.рез.эмес.-чет өл.вал.'!H174</f>
        <v>141421.71000000002</v>
      </c>
      <c r="I342" s="21">
        <f>('11.жеке-чет өл.вал.'!H342*'11.жеке-чет өл.вал.'!I342+'12.юрид-чет өл.вал.'!H342*'12.юрид-чет өл.вал.'!I342+'13.рез.эмес.-чет өл.вал.'!H174*'13.рез.эмес.-чет өл.вал.'!I174)/('11.жеке-чет өл.вал.'!H342+'12.юрид-чет өл.вал.'!H342+'13.рез.эмес.-чет өл.вал.'!H174)</f>
        <v>2.3081964303783371</v>
      </c>
      <c r="J342" s="22">
        <f>'11.жеке-чет өл.вал.'!J342+'12.юрид-чет өл.вал.'!J342+'13.рез.эмес.-чет өл.вал.'!J174</f>
        <v>552233.88</v>
      </c>
      <c r="K342" s="21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1.8621741268391592</v>
      </c>
      <c r="L342" s="22">
        <f>'11.жеке-чет өл.вал.'!L342+'12.юрид-чет өл.вал.'!L342+'13.рез.эмес.-чет өл.вал.'!L174</f>
        <v>541751.67999999993</v>
      </c>
      <c r="M342" s="21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2.0204669698486244</v>
      </c>
      <c r="N342" s="22">
        <f>'11.жеке-чет өл.вал.'!N342+'12.юрид-чет өл.вал.'!N342+'13.рез.эмес.-чет өл.вал.'!N174</f>
        <v>2031662.5</v>
      </c>
      <c r="O342" s="21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3.1520706406698973</v>
      </c>
      <c r="P342" s="22">
        <f>'11.жеке-чет өл.вал.'!P342+'12.юрид-чет өл.вал.'!P342+'13.рез.эмес.-чет өл.вал.'!P174</f>
        <v>1004816.9200000002</v>
      </c>
      <c r="Q342" s="21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3.0402806153980779</v>
      </c>
      <c r="R342" s="23">
        <f>'11.жеке-чет өл.вал.'!R342+'12.юрид-чет өл.вал.'!R342+'13.рез.эмес.-чет өл.вал.'!R174</f>
        <v>4268.8499999999995</v>
      </c>
      <c r="S342" s="24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4.144837016995214</v>
      </c>
    </row>
    <row r="343" spans="1:19" ht="14.25" customHeight="1" x14ac:dyDescent="0.2">
      <c r="A343" s="19" t="s">
        <v>20</v>
      </c>
      <c r="B343" s="20">
        <f>'11.жеке-чет өл.вал.'!B343+'12.юрид-чет өл.вал.'!B343+'13.рез.эмес.-чет өл.вал.'!B175</f>
        <v>79879307.980000004</v>
      </c>
      <c r="C343" s="21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0.18100430684276947</v>
      </c>
      <c r="D343" s="22">
        <f>'11.жеке-чет өл.вал.'!D343+'12.юрид-чет өл.вал.'!D343+'13.рез.эмес.-чет өл.вал.'!D175</f>
        <v>74280853.129999995</v>
      </c>
      <c r="E343" s="21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7.4861006015481166E-2</v>
      </c>
      <c r="F343" s="22">
        <f t="shared" ref="F343" si="32">H343+J343+L343+N343+P343+R343</f>
        <v>5598454.8499999996</v>
      </c>
      <c r="G343" s="21">
        <f t="shared" ref="G343" si="33">(H343*I343+J343*K343+L343*M343+N343*O343+P343*Q343+R343*S343)/(H343+J343+L343+N343+P343+R343)</f>
        <v>1.5893241291389537</v>
      </c>
      <c r="H343" s="22">
        <f>'11.жеке-чет өл.вал.'!H343+'12.юрид-чет өл.вал.'!H343+'13.рез.эмес.-чет өл.вал.'!H175</f>
        <v>794365.36</v>
      </c>
      <c r="I343" s="21">
        <f>('11.жеке-чет өл.вал.'!H343*'11.жеке-чет өл.вал.'!I343+'12.юрид-чет өл.вал.'!H343*'12.юрид-чет өл.вал.'!I343+'13.рез.эмес.-чет өл.вал.'!H175*'13.рез.эмес.-чет өл.вал.'!I175)/('11.жеке-чет өл.вал.'!H343+'12.юрид-чет өл.вал.'!H343+'13.рез.эмес.-чет өл.вал.'!H175)</f>
        <v>0.60776219043589641</v>
      </c>
      <c r="J343" s="22">
        <f>'11.жеке-чет өл.вал.'!J343+'12.юрид-чет өл.вал.'!J343+'13.рез.эмес.-чет өл.вал.'!J175</f>
        <v>576153.48</v>
      </c>
      <c r="K343" s="21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3.3896165150299864</v>
      </c>
      <c r="L343" s="22">
        <f>'11.жеке-чет өл.вал.'!L343+'12.юрид-чет өл.вал.'!L343+'13.рез.эмес.-чет өл.вал.'!L175</f>
        <v>847038.3</v>
      </c>
      <c r="M343" s="21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1.8647536789068468</v>
      </c>
      <c r="N343" s="22">
        <f>'11.жеке-чет өл.вал.'!N343+'12.юрид-чет өл.вал.'!N343+'13.рез.эмес.-чет өл.вал.'!N175</f>
        <v>1034890.02</v>
      </c>
      <c r="O343" s="21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2.3936947249718381</v>
      </c>
      <c r="P343" s="22">
        <f>'11.жеке-чет өл.вал.'!P343+'12.юрид-чет өл.вал.'!P343+'13.рез.эмес.-чет өл.вал.'!P175</f>
        <v>806612.09000000008</v>
      </c>
      <c r="Q343" s="21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2.95925139815348</v>
      </c>
      <c r="R343" s="23">
        <f>'11.жеке-чет өл.вал.'!R343+'12.юрид-чет өл.вал.'!R343+'13.рез.эмес.-чет өл.вал.'!R175</f>
        <v>1539395.5999999999</v>
      </c>
      <c r="S343" s="24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1.1912645326516452E-2</v>
      </c>
    </row>
    <row r="344" spans="1:19" ht="14.25" customHeight="1" thickBot="1" x14ac:dyDescent="0.25">
      <c r="A344" s="25" t="s">
        <v>21</v>
      </c>
      <c r="B344" s="26">
        <f>'11.жеке-чет өл.вал.'!B344+'12.юрид-чет өл.вал.'!B344+'13.рез.эмес.-чет өл.вал.'!B176</f>
        <v>76203954.909999996</v>
      </c>
      <c r="C344" s="27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0.19193393817517812</v>
      </c>
      <c r="D344" s="28">
        <f>'11.жеке-чет өл.вал.'!D344+'12.юрид-чет өл.вал.'!D344+'13.рез.эмес.-чет өл.вал.'!D176</f>
        <v>71888926.560000002</v>
      </c>
      <c r="E344" s="27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3.7654256997991846E-2</v>
      </c>
      <c r="F344" s="28">
        <f t="shared" ref="F344:F355" si="34">H344+J344+L344+N344+P344+R344</f>
        <v>4315028.3499999996</v>
      </c>
      <c r="G344" s="27">
        <f t="shared" ref="G344:G355" si="35">(H344*I344+J344*K344+L344*M344+N344*O344+P344*Q344+R344*S344)/(H344+J344+L344+N344+P344+R344)</f>
        <v>2.7622532432260845</v>
      </c>
      <c r="H344" s="28">
        <f>'11.жеке-чет өл.вал.'!H344+'12.юрид-чет өл.вал.'!H344+'13.рез.эмес.-чет өл.вал.'!H176</f>
        <v>213158.05</v>
      </c>
      <c r="I344" s="27">
        <f>('11.жеке-чет өл.вал.'!H344*'11.жеке-чет өл.вал.'!I344+'12.юрид-чет өл.вал.'!H344*'12.юрид-чет өл.вал.'!I344+'13.рез.эмес.-чет өл.вал.'!H176*'13.рез.эмес.-чет өл.вал.'!I176)/('11.жеке-чет өл.вал.'!H344+'12.юрид-чет өл.вал.'!H344+'13.рез.эмес.-чет өл.вал.'!H176)</f>
        <v>1.4481718860723276</v>
      </c>
      <c r="J344" s="28">
        <f>'11.жеке-чет өл.вал.'!J344+'12.юрид-чет өл.вал.'!J344+'13.рез.эмес.-чет өл.вал.'!J176</f>
        <v>647694.87</v>
      </c>
      <c r="K344" s="27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2.3302234987595325</v>
      </c>
      <c r="L344" s="28">
        <f>'11.жеке-чет өл.вал.'!L344+'12.юрид-чет өл.вал.'!L344+'13.рез.эмес.-чет өл.вал.'!L176</f>
        <v>598933.68999999994</v>
      </c>
      <c r="M344" s="27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2.2214560934116054</v>
      </c>
      <c r="N344" s="28">
        <f>'11.жеке-чет өл.вал.'!N344+'12.юрид-чет өл.вал.'!N344+'13.рез.эмес.-чет өл.вал.'!N176</f>
        <v>2241747.91</v>
      </c>
      <c r="O344" s="27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2.8552179762710259</v>
      </c>
      <c r="P344" s="28">
        <f>'11.жеке-чет өл.вал.'!P344+'12.юрид-чет өл.вал.'!P344+'13.рез.эмес.-чет өл.вал.'!P176</f>
        <v>608290.49</v>
      </c>
      <c r="Q344" s="27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3.8816782678946682</v>
      </c>
      <c r="R344" s="28">
        <f>'11.жеке-чет өл.вал.'!R344+'12.юрид-чет өл.вал.'!R344+'13.рез.эмес.-чет өл.вал.'!R176</f>
        <v>5203.34</v>
      </c>
      <c r="S344" s="39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1.7038962089734626</v>
      </c>
    </row>
    <row r="345" spans="1:19" ht="14.25" customHeight="1" x14ac:dyDescent="0.2">
      <c r="A345" s="32" t="s">
        <v>76</v>
      </c>
      <c r="B345" s="20">
        <f>'11.жеке-чет өл.вал.'!B345+'12.юрид-чет өл.вал.'!B345+'13.рез.эмес.-чет өл.вал.'!B177</f>
        <v>69089423.030000001</v>
      </c>
      <c r="C345" s="21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0.14022211980831475</v>
      </c>
      <c r="D345" s="22">
        <f>'11.жеке-чет өл.вал.'!D345+'12.юрид-чет өл.вал.'!D345+'13.рез.эмес.-чет өл.вал.'!D177</f>
        <v>65949405.590000004</v>
      </c>
      <c r="E345" s="21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2.9109280149313323E-2</v>
      </c>
      <c r="F345" s="22">
        <f t="shared" si="34"/>
        <v>3140017.44</v>
      </c>
      <c r="G345" s="21">
        <f t="shared" si="35"/>
        <v>2.4739116196118967</v>
      </c>
      <c r="H345" s="22">
        <f>'11.жеке-чет өл.вал.'!H345+'12.юрид-чет өл.вал.'!H345+'13.рез.эмес.-чет өл.вал.'!H177</f>
        <v>553153.31000000006</v>
      </c>
      <c r="I345" s="21">
        <f>('11.жеке-чет өл.вал.'!H345*'11.жеке-чет өл.вал.'!I345+'12.юрид-чет өл.вал.'!H345*'12.юрид-чет өл.вал.'!I345+'13.рез.эмес.-чет өл.вал.'!H177*'13.рез.эмес.-чет өл.вал.'!I177)/('11.жеке-чет өл.вал.'!H345+'12.юрид-чет өл.вал.'!H345+'13.рез.эмес.-чет өл.вал.'!H177)</f>
        <v>0.96063892286932318</v>
      </c>
      <c r="J345" s="22">
        <f>'11.жеке-чет өл.вал.'!J345+'12.юрид-чет өл.вал.'!J345+'13.рез.эмес.-чет өл.вал.'!J177</f>
        <v>350857.57</v>
      </c>
      <c r="K345" s="21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2.4774995126939956</v>
      </c>
      <c r="L345" s="22">
        <f>'11.жеке-чет өл.вал.'!L345+'12.юрид-чет өл.вал.'!L345+'13.рез.эмес.-чет өл.вал.'!L177</f>
        <v>582455.63</v>
      </c>
      <c r="M345" s="21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2.4116478745342365</v>
      </c>
      <c r="N345" s="22">
        <f>'11.жеке-чет өл.вал.'!N345+'12.юрид-чет өл.вал.'!N345+'13.рез.эмес.-чет өл.вал.'!N177</f>
        <v>1001680.3200000001</v>
      </c>
      <c r="O345" s="21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3.1478228191605071</v>
      </c>
      <c r="P345" s="22">
        <f>'11.жеке-чет өл.вал.'!P345+'12.юрид-чет өл.вал.'!P345+'13.рез.эмес.-чет өл.вал.'!P177</f>
        <v>645634.6</v>
      </c>
      <c r="Q345" s="21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2.7552277382593831</v>
      </c>
      <c r="R345" s="23">
        <f>'11.жеке-чет өл.вал.'!R345+'12.юрид-чет өл.вал.'!R345+'13.рез.эмес.-чет өл.вал.'!R177</f>
        <v>6236.01</v>
      </c>
      <c r="S345" s="24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4.9446941874692261</v>
      </c>
    </row>
    <row r="346" spans="1:19" ht="14.25" customHeight="1" x14ac:dyDescent="0.2">
      <c r="A346" s="19" t="s">
        <v>11</v>
      </c>
      <c r="B346" s="20">
        <f>'11.жеке-чет өл.вал.'!B346+'12.юрид-чет өл.вал.'!B346+'13.рез.эмес.-чет өл.вал.'!B178</f>
        <v>71063713.969999999</v>
      </c>
      <c r="C346" s="21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0.14629614595416279</v>
      </c>
      <c r="D346" s="22">
        <f>'11.жеке-чет өл.вал.'!D346+'12.юрид-чет өл.вал.'!D346+'13.рез.эмес.-чет өл.вал.'!D178</f>
        <v>67634241.519999996</v>
      </c>
      <c r="E346" s="21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4.2904782840536483E-2</v>
      </c>
      <c r="F346" s="22">
        <f t="shared" si="34"/>
        <v>3429472.4499999997</v>
      </c>
      <c r="G346" s="21">
        <f t="shared" si="35"/>
        <v>2.1853259168184893</v>
      </c>
      <c r="H346" s="22">
        <f>'11.жеке-чет өл.вал.'!H346+'12.юрид-чет өл.вал.'!H346+'13.рез.эмес.-чет өл.вал.'!H178</f>
        <v>458069.67</v>
      </c>
      <c r="I346" s="21">
        <f>('11.жеке-чет өл.вал.'!H346*'11.жеке-чет өл.вал.'!I346+'12.юрид-чет өл.вал.'!H346*'12.юрид-чет өл.вал.'!I346+'13.рез.эмес.-чет өл.вал.'!H178*'13.рез.эмес.-чет өл.вал.'!I178)/('11.жеке-чет өл.вал.'!H346+'12.юрид-чет өл.вал.'!H346+'13.рез.эмес.-чет өл.вал.'!H178)</f>
        <v>0.64654659017262539</v>
      </c>
      <c r="J346" s="22">
        <f>'11.жеке-чет өл.вал.'!J346+'12.юрид-чет өл.вал.'!J346+'13.рез.эмес.-чет өл.вал.'!J178</f>
        <v>546470.07000000007</v>
      </c>
      <c r="K346" s="21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2.3390834484311296</v>
      </c>
      <c r="L346" s="22">
        <f>'11.жеке-чет өл.вал.'!L346+'12.юрид-чет өл.вал.'!L346+'13.рез.эмес.-чет өл.вал.'!L178</f>
        <v>533502.54</v>
      </c>
      <c r="M346" s="21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2.4515974017668256</v>
      </c>
      <c r="N346" s="22">
        <f>'11.жеке-чет өл.вал.'!N346+'12.юрид-чет өл.вал.'!N346+'13.рез.эмес.-чет өл.вал.'!N178</f>
        <v>1127808.48</v>
      </c>
      <c r="O346" s="21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2.3667632958390219</v>
      </c>
      <c r="P346" s="22">
        <f>'11.жеке-чет өл.вал.'!P346+'12.юрид-чет өл.вал.'!P346+'13.рез.эмес.-чет өл.вал.'!P178</f>
        <v>762405.79</v>
      </c>
      <c r="Q346" s="21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2.5407046115166558</v>
      </c>
      <c r="R346" s="23">
        <f>'11.жеке-чет өл.вал.'!R346+'12.юрид-чет өл.вал.'!R346+'13.рез.эмес.-чет өл.вал.'!R178</f>
        <v>1215.9000000000001</v>
      </c>
      <c r="S346" s="24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4.8322102146558059</v>
      </c>
    </row>
    <row r="347" spans="1:19" ht="14.25" customHeight="1" x14ac:dyDescent="0.2">
      <c r="A347" s="19" t="s">
        <v>12</v>
      </c>
      <c r="B347" s="20">
        <f>'11.жеке-чет өл.вал.'!B347+'12.юрид-чет өл.вал.'!B347+'13.рез.эмес.-чет өл.вал.'!B179</f>
        <v>76078612.599999994</v>
      </c>
      <c r="C347" s="21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0.1475216873408125</v>
      </c>
      <c r="D347" s="22">
        <f>'11.жеке-чет өл.вал.'!D347+'12.юрид-чет өл.вал.'!D347+'13.рез.эмес.-чет өл.вал.'!D179</f>
        <v>73437946.789999992</v>
      </c>
      <c r="E347" s="21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4.9691242647825672E-2</v>
      </c>
      <c r="F347" s="22">
        <f t="shared" si="34"/>
        <v>2640665.81</v>
      </c>
      <c r="G347" s="21">
        <f t="shared" si="35"/>
        <v>2.8682245360688015</v>
      </c>
      <c r="H347" s="22">
        <f>'11.жеке-чет өл.вал.'!H347+'12.юрид-чет өл.вал.'!H347+'13.рез.эмес.-чет өл.вал.'!H179</f>
        <v>385797.36000000004</v>
      </c>
      <c r="I347" s="21">
        <f>('11.жеке-чет өл.вал.'!H347*'11.жеке-чет өл.вал.'!I347+'12.юрид-чет өл.вал.'!H347*'12.юрид-чет өл.вал.'!I347+'13.рез.эмес.-чет өл.вал.'!H179*'13.рез.эмес.-чет өл.вал.'!I179)/('11.жеке-чет өл.вал.'!H347+'12.юрид-чет өл.вал.'!H347+'13.рез.эмес.-чет өл.вал.'!H179)</f>
        <v>0.63846280959517066</v>
      </c>
      <c r="J347" s="22">
        <f>'11.жеке-чет өл.вал.'!J347+'12.юрид-чет өл.вал.'!J347+'13.рез.эмес.-чет өл.вал.'!J179</f>
        <v>376585.56</v>
      </c>
      <c r="K347" s="21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2.8956947796936241</v>
      </c>
      <c r="L347" s="22">
        <f>'11.жеке-чет өл.вал.'!L347+'12.юрид-чет өл.вал.'!L347+'13.рез.эмес.-чет өл.вал.'!L179</f>
        <v>443532.51999999996</v>
      </c>
      <c r="M347" s="21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2.628327545858415</v>
      </c>
      <c r="N347" s="22">
        <f>'11.жеке-чет өл.вал.'!N347+'12.юрид-чет өл.вал.'!N347+'13.рез.эмес.-чет өл.вал.'!N179</f>
        <v>873582.06</v>
      </c>
      <c r="O347" s="21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3.7537034551739756</v>
      </c>
      <c r="P347" s="22">
        <f>'11.жеке-чет өл.вал.'!P347+'12.юрид-чет өл.вал.'!P347+'13.рез.эмес.-чет өл.вал.'!P179</f>
        <v>551602.11</v>
      </c>
      <c r="Q347" s="21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3.1639492314487305</v>
      </c>
      <c r="R347" s="23">
        <f>'11.жеке-чет өл.вал.'!R347+'12.юрид-чет өл.вал.'!R347+'13.рез.эмес.-чет өл.вал.'!R179</f>
        <v>9566.2000000000007</v>
      </c>
      <c r="S347" s="24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4.9205068261169558</v>
      </c>
    </row>
    <row r="348" spans="1:19" ht="14.25" customHeight="1" x14ac:dyDescent="0.2">
      <c r="A348" s="19" t="s">
        <v>13</v>
      </c>
      <c r="B348" s="20">
        <f>'11.жеке-чет өл.вал.'!B348+'12.юрид-чет өл.вал.'!B348+'13.рез.эмес.-чет өл.вал.'!B180</f>
        <v>91676478.680000007</v>
      </c>
      <c r="C348" s="21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0.14936821231319128</v>
      </c>
      <c r="D348" s="22">
        <f>'11.жеке-чет өл.вал.'!D348+'12.юрид-чет өл.вал.'!D348+'13.рез.эмес.-чет өл.вал.'!D180</f>
        <v>87681153.620000005</v>
      </c>
      <c r="E348" s="21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2.6824680959301451E-2</v>
      </c>
      <c r="F348" s="22">
        <f t="shared" si="34"/>
        <v>3995325.06</v>
      </c>
      <c r="G348" s="21">
        <f t="shared" si="35"/>
        <v>2.838700878971784</v>
      </c>
      <c r="H348" s="22">
        <f>'11.жеке-чет өл.вал.'!H348+'12.юрид-чет өл.вал.'!H348+'13.рез.эмес.-чет өл.вал.'!H180</f>
        <v>273419.83</v>
      </c>
      <c r="I348" s="21">
        <f>('11.жеке-чет өл.вал.'!H348*'11.жеке-чет өл.вал.'!I348+'12.юрид-чет өл.вал.'!H348*'12.юрид-чет өл.вал.'!I348+'13.рез.эмес.-чет өл.вал.'!H180*'13.рез.эмес.-чет өл.вал.'!I180)/('11.жеке-чет өл.вал.'!H348+'12.юрид-чет өл.вал.'!H348+'13.рез.эмес.-чет өл.вал.'!H180)</f>
        <v>1.8537280708571882</v>
      </c>
      <c r="J348" s="22">
        <f>'11.жеке-чет өл.вал.'!J348+'12.юрид-чет өл.вал.'!J348+'13.рез.эмес.-чет өл.вал.'!J180</f>
        <v>884238.06</v>
      </c>
      <c r="K348" s="21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2.1565303009010943</v>
      </c>
      <c r="L348" s="22">
        <f>'11.жеке-чет өл.вал.'!L348+'12.юрид-чет өл.вал.'!L348+'13.рез.эмес.-чет өл.вал.'!L180</f>
        <v>970249.03</v>
      </c>
      <c r="M348" s="21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2.604412924380866</v>
      </c>
      <c r="N348" s="22">
        <f>'11.жеке-чет өл.вал.'!N348+'12.юрид-чет өл.вал.'!N348+'13.рез.эмес.-чет өл.вал.'!N180</f>
        <v>1019785.9400000001</v>
      </c>
      <c r="O348" s="21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3.2952405111606047</v>
      </c>
      <c r="P348" s="22">
        <f>'11.жеке-чет өл.вал.'!P348+'12.юрид-чет өл.вал.'!P348+'13.рез.эмес.-чет өл.вал.'!P180</f>
        <v>843684.10000000009</v>
      </c>
      <c r="Q348" s="21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3.5790563936193638</v>
      </c>
      <c r="R348" s="23">
        <f>'11.жеке-чет өл.вал.'!R348+'12.юрид-чет өл.вал.'!R348+'13.рез.эмес.-чет өл.вал.'!R180</f>
        <v>3948.1000000000004</v>
      </c>
      <c r="S348" s="24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5.2781205896507135</v>
      </c>
    </row>
    <row r="349" spans="1:19" ht="14.25" customHeight="1" x14ac:dyDescent="0.2">
      <c r="A349" s="19" t="s">
        <v>14</v>
      </c>
      <c r="B349" s="20">
        <f>'11.жеке-чет өл.вал.'!B349+'12.юрид-чет өл.вал.'!B349+'13.рез.эмес.-чет өл.вал.'!B181</f>
        <v>88902138.25999999</v>
      </c>
      <c r="C349" s="21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0.16160816958734875</v>
      </c>
      <c r="D349" s="22">
        <f>'11.жеке-чет өл.вал.'!D349+'12.юрид-чет өл.вал.'!D349+'13.рез.эмес.-чет өл.вал.'!D181</f>
        <v>84907224.729999989</v>
      </c>
      <c r="E349" s="21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2.3767521461421373E-2</v>
      </c>
      <c r="F349" s="22">
        <f t="shared" si="34"/>
        <v>3994913.5299999993</v>
      </c>
      <c r="G349" s="21">
        <f t="shared" si="35"/>
        <v>3.0912502755973303</v>
      </c>
      <c r="H349" s="22">
        <f>'11.жеке-чет өл.вал.'!H349+'12.юрид-чет өл.вал.'!H349+'13.рез.эмес.-чет өл.вал.'!H181</f>
        <v>308441.7</v>
      </c>
      <c r="I349" s="21">
        <f>('11.жеке-чет өл.вал.'!H349*'11.жеке-чет өл.вал.'!I349+'12.юрид-чет өл.вал.'!H349*'12.юрид-чет өл.вал.'!I349+'13.рез.эмес.-чет өл.вал.'!H181*'13.рез.эмес.-чет өл.вал.'!I181)/('11.жеке-чет өл.вал.'!H349+'12.юрид-чет өл.вал.'!H349+'13.рез.эмес.-чет өл.вал.'!H181)</f>
        <v>0.86051785248233159</v>
      </c>
      <c r="J349" s="22">
        <f>'11.жеке-чет өл.вал.'!J349+'12.юрид-чет өл.вал.'!J349+'13.рез.эмес.-чет өл.вал.'!J181</f>
        <v>505375.85</v>
      </c>
      <c r="K349" s="21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2.3998487743330017</v>
      </c>
      <c r="L349" s="22">
        <f>'11.жеке-чет өл.вал.'!L349+'12.юрид-чет өл.вал.'!L349+'13.рез.эмес.-чет өл.вал.'!L181</f>
        <v>445923.5</v>
      </c>
      <c r="M349" s="21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2.577289833570112</v>
      </c>
      <c r="N349" s="22">
        <f>'11.жеке-чет өл.вал.'!N349+'12.юрид-чет өл.вал.'!N349+'13.рез.эмес.-чет өл.вал.'!N181</f>
        <v>1058125.54</v>
      </c>
      <c r="O349" s="21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2.9683955899977659</v>
      </c>
      <c r="P349" s="22">
        <f>'11.жеке-чет өл.вал.'!P349+'12.юрид-чет өл.вал.'!P349+'13.рез.эмес.-чет өл.вал.'!P181</f>
        <v>1676096.93</v>
      </c>
      <c r="Q349" s="21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3.9234578243037519</v>
      </c>
      <c r="R349" s="23">
        <f>'11.жеке-чет өл.вал.'!R349+'12.юрид-чет өл.вал.'!R349+'13.рез.эмес.-чет өл.вал.'!R181</f>
        <v>950.01</v>
      </c>
      <c r="S349" s="24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4.9762035136472234</v>
      </c>
    </row>
    <row r="350" spans="1:19" ht="14.25" customHeight="1" x14ac:dyDescent="0.2">
      <c r="A350" s="19" t="s">
        <v>15</v>
      </c>
      <c r="B350" s="20">
        <f>'11.жеке-чет өл.вал.'!B350+'12.юрид-чет өл.вал.'!B350+'13.рез.эмес.-чет өл.вал.'!B182</f>
        <v>80572399.890000015</v>
      </c>
      <c r="C350" s="21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0.14676823177098497</v>
      </c>
      <c r="D350" s="22">
        <f>'11.жеке-чет өл.вал.'!D350+'12.юрид-чет өл.вал.'!D350+'13.рез.эмес.-чет өл.вал.'!D182</f>
        <v>77558955.74000001</v>
      </c>
      <c r="E350" s="21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4.7185510442768641E-2</v>
      </c>
      <c r="F350" s="22">
        <f t="shared" si="34"/>
        <v>3013444.15</v>
      </c>
      <c r="G350" s="21">
        <f t="shared" si="35"/>
        <v>2.7097929607887394</v>
      </c>
      <c r="H350" s="22">
        <f>'11.жеке-чет өл.вал.'!H350+'12.юрид-чет өл.вал.'!H350+'13.рез.эмес.-чет өл.вал.'!H182</f>
        <v>582084.6</v>
      </c>
      <c r="I350" s="21">
        <f>('11.жеке-чет өл.вал.'!H350*'11.жеке-чет өл.вал.'!I350+'12.юрид-чет өл.вал.'!H350*'12.юрид-чет өл.вал.'!I350+'13.рез.эмес.-чет өл.вал.'!H182*'13.рез.эмес.-чет өл.вал.'!I182)/('11.жеке-чет өл.вал.'!H350+'12.юрид-чет өл.вал.'!H350+'13.рез.эмес.-чет өл.вал.'!H182)</f>
        <v>0.53269970808367018</v>
      </c>
      <c r="J350" s="22">
        <f>'11.жеке-чет өл.вал.'!J350+'12.юрид-чет өл.вал.'!J350+'13.рез.эмес.-чет өл.вал.'!J182</f>
        <v>318282.82</v>
      </c>
      <c r="K350" s="21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2.8959413216208167</v>
      </c>
      <c r="L350" s="22">
        <f>'11.жеке-чет өл.вал.'!L350+'12.юрид-чет өл.вал.'!L350+'13.рез.эмес.-чет өл.вал.'!L182</f>
        <v>326366.43</v>
      </c>
      <c r="M350" s="21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2.7862330586512853</v>
      </c>
      <c r="N350" s="22">
        <f>'11.жеке-чет өл.вал.'!N350+'12.юрид-чет өл.вал.'!N350+'13.рез.эмес.-чет өл.вал.'!N182</f>
        <v>1166021.1099999999</v>
      </c>
      <c r="O350" s="21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3.3388682866985184</v>
      </c>
      <c r="P350" s="22">
        <f>'11.жеке-чет өл.вал.'!P350+'12.юрид-чет өл.вал.'!P350+'13.рез.эмес.-чет өл.вал.'!P182</f>
        <v>618928.17000000004</v>
      </c>
      <c r="Q350" s="21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3.4338007240807928</v>
      </c>
      <c r="R350" s="23">
        <f>'11.жеке-чет өл.вал.'!R350+'12.юрид-чет өл.вал.'!R350+'13.рез.эмес.-чет өл.вал.'!R182</f>
        <v>1761.02</v>
      </c>
      <c r="S350" s="24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3.5236612304232771</v>
      </c>
    </row>
    <row r="351" spans="1:19" ht="14.25" customHeight="1" x14ac:dyDescent="0.2">
      <c r="A351" s="19" t="s">
        <v>16</v>
      </c>
      <c r="B351" s="20">
        <f>'11.жеке-чет өл.вал.'!B351+'12.юрид-чет өл.вал.'!B351+'13.рез.эмес.-чет өл.вал.'!B183</f>
        <v>95381136.650000006</v>
      </c>
      <c r="C351" s="21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0.12025253699154778</v>
      </c>
      <c r="D351" s="22">
        <f>'11.жеке-чет өл.вал.'!D351+'12.юрид-чет өл.вал.'!D351+'13.рез.эмес.-чет өл.вал.'!D183</f>
        <v>92235274.310000002</v>
      </c>
      <c r="E351" s="21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2.9920749922904454E-2</v>
      </c>
      <c r="F351" s="22">
        <f t="shared" si="34"/>
        <v>3145862.34</v>
      </c>
      <c r="G351" s="21">
        <f t="shared" si="35"/>
        <v>2.7687400608254196</v>
      </c>
      <c r="H351" s="22">
        <f>'11.жеке-чет өл.вал.'!H351+'12.юрид-чет өл.вал.'!H351+'13.рез.эмес.-чет өл.вал.'!H183</f>
        <v>270271.17</v>
      </c>
      <c r="I351" s="21">
        <f>('11.жеке-чет өл.вал.'!H351*'11.жеке-чет өл.вал.'!I351+'12.юрид-чет өл.вал.'!H351*'12.юрид-чет өл.вал.'!I351+'13.рез.эмес.-чет өл.вал.'!H183*'13.рез.эмес.-чет өл.вал.'!I183)/('11.жеке-чет өл.вал.'!H351+'12.юрид-чет өл.вал.'!H351+'13.рез.эмес.-чет өл.вал.'!H183)</f>
        <v>1.4851101739782315</v>
      </c>
      <c r="J351" s="22">
        <f>'11.жеке-чет өл.вал.'!J351+'12.юрид-чет өл.вал.'!J351+'13.рез.эмес.-чет өл.вал.'!J183</f>
        <v>914571.84000000008</v>
      </c>
      <c r="K351" s="21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2.0700123021500425</v>
      </c>
      <c r="L351" s="22">
        <f>'11.жеке-чет өл.вал.'!L351+'12.юрид-чет өл.вал.'!L351+'13.рез.эмес.-чет өл.вал.'!L183</f>
        <v>345789.7</v>
      </c>
      <c r="M351" s="21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2.4397966868301708</v>
      </c>
      <c r="N351" s="22">
        <f>'11.жеке-чет өл.вал.'!N351+'12.юрид-чет өл.вал.'!N351+'13.рез.эмес.-чет өл.вал.'!N183</f>
        <v>963582.97</v>
      </c>
      <c r="O351" s="21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3.4190187870381274</v>
      </c>
      <c r="P351" s="22">
        <f>'11.жеке-чет өл.вал.'!P351+'12.юрид-чет өл.вал.'!P351+'13.рез.эмес.-чет өл.вал.'!P183</f>
        <v>631234.23</v>
      </c>
      <c r="Q351" s="21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3.4928433247354196</v>
      </c>
      <c r="R351" s="23">
        <f>'11.жеке-чет өл.вал.'!R351+'12.юрид-чет өл.вал.'!R351+'13.рез.эмес.-чет өл.вал.'!R183</f>
        <v>20412.43</v>
      </c>
      <c r="S351" s="24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3.5542340622845989</v>
      </c>
    </row>
    <row r="352" spans="1:19" ht="14.25" customHeight="1" x14ac:dyDescent="0.2">
      <c r="A352" s="19" t="s">
        <v>17</v>
      </c>
      <c r="B352" s="20">
        <f>'11.жеке-чет өл.вал.'!B352+'12.юрид-чет өл.вал.'!B352+'13.рез.эмес.-чет өл.вал.'!B184</f>
        <v>86203756.849999994</v>
      </c>
      <c r="C352" s="21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0.11890302090238894</v>
      </c>
      <c r="D352" s="22">
        <f>'11.жеке-чет өл.вал.'!D352+'12.юрид-чет өл.вал.'!D352+'13.рез.эмес.-чет өл.вал.'!D184</f>
        <v>82994879.689999998</v>
      </c>
      <c r="E352" s="21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2.3439003177859834E-2</v>
      </c>
      <c r="F352" s="22">
        <f t="shared" si="34"/>
        <v>3208877.1600000006</v>
      </c>
      <c r="G352" s="21">
        <f t="shared" si="35"/>
        <v>2.5879986798248131</v>
      </c>
      <c r="H352" s="22">
        <f>'11.жеке-чет өл.вал.'!H352+'12.юрид-чет өл.вал.'!H352+'13.рез.эмес.-чет өл.вал.'!H184</f>
        <v>435481.05000000005</v>
      </c>
      <c r="I352" s="21">
        <f>('11.жеке-чет өл.вал.'!H352*'11.жеке-чет өл.вал.'!I352+'12.юрид-чет өл.вал.'!H352*'12.юрид-чет өл.вал.'!I352+'13.рез.эмес.-чет өл.вал.'!H184*'13.рез.эмес.-чет өл.вал.'!I184)/('11.жеке-чет өл.вал.'!H352+'12.юрид-чет өл.вал.'!H352+'13.рез.эмес.-чет өл.вал.'!H184)</f>
        <v>0.89198260039099342</v>
      </c>
      <c r="J352" s="22">
        <f>'11.жеке-чет өл.вал.'!J352+'12.юрид-чет өл.вал.'!J352+'13.рез.эмес.-чет өл.вал.'!J184</f>
        <v>370431.23</v>
      </c>
      <c r="K352" s="21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2.6586236479035508</v>
      </c>
      <c r="L352" s="22">
        <f>'11.жеке-чет өл.вал.'!L352+'12.юрид-чет өл.вал.'!L352+'13.рез.эмес.-чет өл.вал.'!L184</f>
        <v>521679.92000000004</v>
      </c>
      <c r="M352" s="21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2.0365291608310288</v>
      </c>
      <c r="N352" s="22">
        <f>'11.жеке-чет өл.вал.'!N352+'12.юрид-чет өл.вал.'!N352+'13.рез.эмес.-чет өл.вал.'!N184</f>
        <v>1353406.6800000002</v>
      </c>
      <c r="O352" s="21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3.1412691088535194</v>
      </c>
      <c r="P352" s="22">
        <f>'11.жеке-чет өл.вал.'!P352+'12.юрид-чет өл.вал.'!P352+'13.рез.эмес.-чет өл.вал.'!P184</f>
        <v>526166.26</v>
      </c>
      <c r="Q352" s="21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3.0542440138597993</v>
      </c>
      <c r="R352" s="23">
        <f>'11.жеке-чет өл.вал.'!R352+'12.юрид-чет өл.вал.'!R352+'13.рез.эмес.-чет өл.вал.'!R184</f>
        <v>1712.02</v>
      </c>
      <c r="S352" s="24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6.0863723554631264</v>
      </c>
    </row>
    <row r="353" spans="1:19" ht="14.25" customHeight="1" x14ac:dyDescent="0.2">
      <c r="A353" s="19" t="s">
        <v>18</v>
      </c>
      <c r="B353" s="20">
        <f>'11.жеке-чет өл.вал.'!B353+'12.юрид-чет өл.вал.'!B353+'13.рез.эмес.-чет өл.вал.'!B185</f>
        <v>108111161.94</v>
      </c>
      <c r="C353" s="21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0.23182942783844798</v>
      </c>
      <c r="D353" s="22">
        <f>'11.жеке-чет өл.вал.'!D353+'12.юрид-чет өл.вал.'!D353+'13.рез.эмес.-чет өл.вал.'!D185</f>
        <v>100013226.27</v>
      </c>
      <c r="E353" s="21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1.9556232265918693E-2</v>
      </c>
      <c r="F353" s="22">
        <f t="shared" si="34"/>
        <v>8097935.6699999999</v>
      </c>
      <c r="G353" s="21">
        <f t="shared" si="35"/>
        <v>2.8535009259835227</v>
      </c>
      <c r="H353" s="22">
        <f>'11.жеке-чет өл.вал.'!H353+'12.юрид-чет өл.вал.'!H353+'13.рез.эмес.-чет өл.вал.'!H185</f>
        <v>543558.80000000005</v>
      </c>
      <c r="I353" s="21">
        <f>('11.жеке-чет өл.вал.'!H353*'11.жеке-чет өл.вал.'!I353+'12.юрид-чет өл.вал.'!H353*'12.юрид-чет өл.вал.'!I353+'13.рез.эмес.-чет өл.вал.'!H185*'13.рез.эмес.-чет өл.вал.'!I185)/('11.жеке-чет өл.вал.'!H353+'12.юрид-чет өл.вал.'!H353+'13.рез.эмес.-чет өл.вал.'!H185)</f>
        <v>0.730217851316178</v>
      </c>
      <c r="J353" s="22">
        <f>'11.жеке-чет өл.вал.'!J353+'12.юрид-чет өл.вал.'!J353+'13.рез.эмес.-чет өл.вал.'!J185</f>
        <v>790708.66</v>
      </c>
      <c r="K353" s="21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2.3966762120703216</v>
      </c>
      <c r="L353" s="22">
        <f>'11.жеке-чет өл.вал.'!L353+'12.юрид-чет өл.вал.'!L353+'13.рез.эмес.-чет өл.вал.'!L185</f>
        <v>625909.66</v>
      </c>
      <c r="M353" s="21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2.8716597423979686</v>
      </c>
      <c r="N353" s="22">
        <f>'11.жеке-чет өл.вал.'!N353+'12.юрид-чет өл.вал.'!N353+'13.рез.эмес.-чет өл.вал.'!N185</f>
        <v>5327849.1900000004</v>
      </c>
      <c r="O353" s="21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3.1139565087990024</v>
      </c>
      <c r="P353" s="22">
        <f>'11.жеке-чет өл.вал.'!P353+'12.юрид-чет өл.вал.'!P353+'13.рез.эмес.-чет өл.вал.'!P185</f>
        <v>808074.05</v>
      </c>
      <c r="Q353" s="21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2.9927829765106297</v>
      </c>
      <c r="R353" s="23">
        <f>'11.жеке-чет өл.вал.'!R353+'12.юрид-чет өл.вал.'!R353+'13.рез.эмес.-чет өл.вал.'!R185</f>
        <v>1835.31</v>
      </c>
      <c r="S353" s="24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4.9024203540546285</v>
      </c>
    </row>
    <row r="354" spans="1:19" ht="14.25" customHeight="1" x14ac:dyDescent="0.2">
      <c r="A354" s="19" t="s">
        <v>19</v>
      </c>
      <c r="B354" s="20">
        <f>'11.жеке-чет өл.вал.'!B354+'12.юрид-чет өл.вал.'!B354+'13.рез.эмес.-чет өл.вал.'!B186</f>
        <v>90598406.459999993</v>
      </c>
      <c r="C354" s="21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0.26547362172555367</v>
      </c>
      <c r="D354" s="22">
        <f>'11.жеке-чет өл.вал.'!D354+'12.юрид-чет өл.вал.'!D354+'13.рез.эмес.-чет өл.вал.'!D186</f>
        <v>83718718.729999989</v>
      </c>
      <c r="E354" s="21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3.9212860237236448E-2</v>
      </c>
      <c r="F354" s="22">
        <f t="shared" si="34"/>
        <v>6879687.7300000004</v>
      </c>
      <c r="G354" s="21">
        <f t="shared" si="35"/>
        <v>3.018834209310834</v>
      </c>
      <c r="H354" s="22">
        <f>'11.жеке-чет өл.вал.'!H354+'12.юрид-чет өл.вал.'!H354+'13.рез.эмес.-чет өл.вал.'!H186</f>
        <v>447230</v>
      </c>
      <c r="I354" s="21">
        <f>('11.жеке-чет өл.вал.'!H354*'11.жеке-чет өл.вал.'!I354+'12.юрид-чет өл.вал.'!H354*'12.юрид-чет өл.вал.'!I354+'13.рез.эмес.-чет өл.вал.'!H186*'13.рез.эмес.-чет өл.вал.'!I186)/('11.жеке-чет өл.вал.'!H354+'12.юрид-чет өл.вал.'!H354+'13.рез.эмес.-чет өл.вал.'!H186)</f>
        <v>1.0335197665630669</v>
      </c>
      <c r="J354" s="22">
        <f>'11.жеке-чет өл.вал.'!J354+'12.юрид-чет өл.вал.'!J354+'13.рез.эмес.-чет өл.вал.'!J186</f>
        <v>577853.3600000001</v>
      </c>
      <c r="K354" s="21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3.1132609953154899</v>
      </c>
      <c r="L354" s="22">
        <f>'11.жеке-чет өл.вал.'!L354+'12.юрид-чет өл.вал.'!L354+'13.рез.эмес.-чет өл.вал.'!L186</f>
        <v>1109423.1199999999</v>
      </c>
      <c r="M354" s="21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2.8456626730475945</v>
      </c>
      <c r="N354" s="22">
        <f>'11.жеке-чет өл.вал.'!N354+'12.юрид-чет өл.вал.'!N354+'13.рез.эмес.-чет өл.вал.'!N186</f>
        <v>3434939.58</v>
      </c>
      <c r="O354" s="21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3.1853394240197961</v>
      </c>
      <c r="P354" s="22">
        <f>'11.жеке-чет өл.вал.'!P354+'12.юрид-чет өл.вал.'!P354+'13.рез.эмес.-чет өл.вал.'!P186</f>
        <v>1308141.83</v>
      </c>
      <c r="Q354" s="21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3.3624121148239681</v>
      </c>
      <c r="R354" s="23">
        <f>'11.жеке-чет өл.вал.'!R354+'12.юрид-чет өл.вал.'!R354+'13.рез.эмес.-чет өл.вал.'!R186</f>
        <v>2099.8399999999997</v>
      </c>
      <c r="S354" s="24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4.9541561261810463</v>
      </c>
    </row>
    <row r="355" spans="1:19" ht="14.25" customHeight="1" x14ac:dyDescent="0.2">
      <c r="A355" s="19" t="s">
        <v>20</v>
      </c>
      <c r="B355" s="20">
        <f>'11.жеке-чет өл.вал.'!B355+'12.юрид-чет өл.вал.'!B355+'13.рез.эмес.-чет өл.вал.'!B187</f>
        <v>86347816.069999993</v>
      </c>
      <c r="C355" s="21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0.21165078081632605</v>
      </c>
      <c r="D355" s="22">
        <f>'11.жеке-чет өл.вал.'!D355+'12.юрид-чет өл.вал.'!D355+'13.рез.эмес.-чет өл.вал.'!D187</f>
        <v>82231543.359999999</v>
      </c>
      <c r="E355" s="21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6.253925526468436E-2</v>
      </c>
      <c r="F355" s="22">
        <f t="shared" si="34"/>
        <v>4116272.71</v>
      </c>
      <c r="G355" s="21">
        <f t="shared" si="35"/>
        <v>3.1904793820135411</v>
      </c>
      <c r="H355" s="22">
        <f>'11.жеке-чет өл.вал.'!H355+'12.юрид-чет өл.вал.'!H355+'13.рез.эмес.-чет өл.вал.'!H187</f>
        <v>448123.32</v>
      </c>
      <c r="I355" s="21">
        <f>('11.жеке-чет өл.вал.'!H355*'11.жеке-чет өл.вал.'!I355+'12.юрид-чет өл.вал.'!H355*'12.юрид-чет өл.вал.'!I355+'13.рез.эмес.-чет өл.вал.'!H187*'13.рез.эмес.-чет өл.вал.'!I187)/('11.жеке-чет өл.вал.'!H355+'12.юрид-чет өл.вал.'!H355+'13.рез.эмес.-чет өл.вал.'!H187)</f>
        <v>1.3259955926864051</v>
      </c>
      <c r="J355" s="22">
        <f>'11.жеке-чет өл.вал.'!J355+'12.юрид-чет өл.вал.'!J355+'13.рез.эмес.-чет өл.вал.'!J187</f>
        <v>385588.8</v>
      </c>
      <c r="K355" s="21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2.522669106052875</v>
      </c>
      <c r="L355" s="22">
        <f>'11.жеке-чет өл.вал.'!L355+'12.юрид-чет өл.вал.'!L355+'13.рез.эмес.-чет өл.вал.'!L187</f>
        <v>827340.37</v>
      </c>
      <c r="M355" s="21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2.2036499769738063</v>
      </c>
      <c r="N355" s="22">
        <f>'11.жеке-чет өл.вал.'!N355+'12.юрид-чет өл.вал.'!N355+'13.рез.эмес.-чет өл.вал.'!N187</f>
        <v>1516648.7699999998</v>
      </c>
      <c r="O355" s="21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4.1677734326715612</v>
      </c>
      <c r="P355" s="22">
        <f>'11.жеке-чет өл.вал.'!P355+'12.юрид-чет өл.вал.'!P355+'13.рез.эмес.-чет өл.вал.'!P187</f>
        <v>935360.56</v>
      </c>
      <c r="Q355" s="21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3.6445345205703381</v>
      </c>
      <c r="R355" s="23">
        <f>'11.жеке-чет өл.вал.'!R355+'12.юрид-чет өл.вал.'!R355+'13.рез.эмес.-чет өл.вал.'!R187</f>
        <v>3210.89</v>
      </c>
      <c r="S355" s="24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3.9832643285817935</v>
      </c>
    </row>
    <row r="356" spans="1:19" ht="14.25" customHeight="1" thickBot="1" x14ac:dyDescent="0.25">
      <c r="A356" s="25" t="s">
        <v>21</v>
      </c>
      <c r="B356" s="26">
        <f>'11.жеке-чет өл.вал.'!B356+'12.юрид-чет өл.вал.'!B356+'13.рез.эмес.-чет өл.вал.'!B188</f>
        <v>121199454.03999999</v>
      </c>
      <c r="C356" s="27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0.31760368031274994</v>
      </c>
      <c r="D356" s="28">
        <f>'11.жеке-чет өл.вал.'!D356+'12.юрид-чет өл.вал.'!D356+'13.рез.эмес.-чет өл.вал.'!D188</f>
        <v>109597392.83</v>
      </c>
      <c r="E356" s="27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4.3006551379475878E-2</v>
      </c>
      <c r="F356" s="28">
        <f t="shared" ref="F356:F367" si="36">H356+J356+L356+N356+P356+R356</f>
        <v>11602061.210000001</v>
      </c>
      <c r="G356" s="27">
        <f t="shared" ref="G356:G367" si="37">(H356*I356+J356*K356+L356*M356+N356*O356+P356*Q356+R356*S356)/(H356+J356+L356+N356+P356+R356)</f>
        <v>2.9115504682982087</v>
      </c>
      <c r="H356" s="28">
        <f>'11.жеке-чет өл.вал.'!H356+'12.юрид-чет өл.вал.'!H356+'13.рез.эмес.-чет өл.вал.'!H188</f>
        <v>1325498.69</v>
      </c>
      <c r="I356" s="27">
        <f>('11.жеке-чет өл.вал.'!H356*'11.жеке-чет өл.вал.'!I356+'12.юрид-чет өл.вал.'!H356*'12.юрид-чет өл.вал.'!I356+'13.рез.эмес.-чет өл.вал.'!H188*'13.рез.эмес.-чет өл.вал.'!I188)/('11.жеке-чет өл.вал.'!H356+'12.юрид-чет өл.вал.'!H356+'13.рез.эмес.-чет өл.вал.'!H188)</f>
        <v>0.38830489006367763</v>
      </c>
      <c r="J356" s="28">
        <f>'11.жеке-чет өл.вал.'!J356+'12.юрид-чет өл.вал.'!J356+'13.рез.эмес.-чет өл.вал.'!J188</f>
        <v>1723971.93</v>
      </c>
      <c r="K356" s="27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3.010608925401701</v>
      </c>
      <c r="L356" s="28">
        <f>'11.жеке-чет өл.вал.'!L356+'12.юрид-чет өл.вал.'!L356+'13.рез.эмес.-чет өл.вал.'!L188</f>
        <v>1182837.5899999999</v>
      </c>
      <c r="M356" s="27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2.1571822917802286</v>
      </c>
      <c r="N356" s="28">
        <f>'11.жеке-чет өл.вал.'!N356+'12.юрид-чет өл.вал.'!N356+'13.рез.эмес.-чет өл.вал.'!N188</f>
        <v>1765344.29</v>
      </c>
      <c r="O356" s="27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3.6209628554099225</v>
      </c>
      <c r="P356" s="28">
        <f>'11.жеке-чет өл.вал.'!P356+'12.юрид-чет өл.вал.'!P356+'13.рез.эмес.-чет өл.вал.'!P188</f>
        <v>5577241.96</v>
      </c>
      <c r="Q356" s="27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3.4104748602658774</v>
      </c>
      <c r="R356" s="28">
        <f>'11.жеке-чет өл.вал.'!R356+'12.юрид-чет өл.вал.'!R356+'13.рез.эмес.-чет өл.вал.'!R188</f>
        <v>27166.75</v>
      </c>
      <c r="S356" s="39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4.0563537412461921</v>
      </c>
    </row>
    <row r="357" spans="1:19" ht="14.25" customHeight="1" x14ac:dyDescent="0.2">
      <c r="A357" s="32" t="s">
        <v>77</v>
      </c>
      <c r="B357" s="20">
        <f>'11.жеке-чет өл.вал.'!B357+'12.юрид-чет өл.вал.'!B357+'13.рез.эмес.-чет өл.вал.'!B189</f>
        <v>86285957.550000012</v>
      </c>
      <c r="C357" s="21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0.1369899566235965</v>
      </c>
      <c r="D357" s="22">
        <f>'11.жеке-чет өл.вал.'!D357+'12.юрид-чет өл.вал.'!D357+'13.рез.эмес.-чет өл.вал.'!D189</f>
        <v>81761705.280000001</v>
      </c>
      <c r="E357" s="21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3.5075030861685071E-2</v>
      </c>
      <c r="F357" s="22">
        <f t="shared" si="36"/>
        <v>4524252.2699999996</v>
      </c>
      <c r="G357" s="21">
        <f t="shared" si="37"/>
        <v>1.9787833904319387</v>
      </c>
      <c r="H357" s="22">
        <f>'11.жеке-чет өл.вал.'!H357+'12.юрид-чет өл.вал.'!H357+'13.рез.эмес.-чет өл.вал.'!H189</f>
        <v>1119440.74</v>
      </c>
      <c r="I357" s="21">
        <f>('11.жеке-чет өл.вал.'!H357*'11.жеке-чет өл.вал.'!I357+'12.юрид-чет өл.вал.'!H357*'12.юрид-чет өл.вал.'!I357+'13.рез.эмес.-чет өл.вал.'!H189*'13.рез.эмес.-чет өл.вал.'!I189)/('11.жеке-чет өл.вал.'!H357+'12.юрид-чет өл.вал.'!H357+'13.рез.эмес.-чет өл.вал.'!H189)</f>
        <v>0.46980209349893748</v>
      </c>
      <c r="J357" s="22">
        <f>'11.жеке-чет өл.вал.'!J357+'12.юрид-чет өл.вал.'!J357+'13.рез.эмес.-чет өл.вал.'!J189</f>
        <v>595372.85</v>
      </c>
      <c r="K357" s="21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3.6599653039267728</v>
      </c>
      <c r="L357" s="22">
        <f>'11.жеке-чет өл.вал.'!L357+'12.юрид-чет өл.вал.'!L357+'13.рез.эмес.-чет өл.вал.'!L189</f>
        <v>529501.75</v>
      </c>
      <c r="M357" s="21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2.225304411364081</v>
      </c>
      <c r="N357" s="22">
        <f>'11.жеке-чет өл.вал.'!N357+'12.юрид-чет өл.вал.'!N357+'13.рез.эмес.-чет өл.вал.'!N189</f>
        <v>1820270.88</v>
      </c>
      <c r="O357" s="21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2.1127768917008636</v>
      </c>
      <c r="P357" s="22">
        <f>'11.жеке-чет өл.вал.'!P357+'12.юрид-чет өл.вал.'!P357+'13.рез.эмес.-чет өл.вал.'!P189</f>
        <v>434253.26</v>
      </c>
      <c r="Q357" s="21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2.5999040016418045</v>
      </c>
      <c r="R357" s="23">
        <f>'11.жеке-чет өл.вал.'!R357+'12.юрид-чет өл.вал.'!R357+'13.рез.эмес.-чет өл.вал.'!R189</f>
        <v>25412.789999999997</v>
      </c>
      <c r="S357" s="24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3.7150603495326595</v>
      </c>
    </row>
    <row r="358" spans="1:19" ht="14.25" customHeight="1" x14ac:dyDescent="0.2">
      <c r="A358" s="19" t="s">
        <v>11</v>
      </c>
      <c r="B358" s="20">
        <f>'11.жеке-чет өл.вал.'!B358+'12.юрид-чет өл.вал.'!B358+'13.рез.эмес.-чет өл.вал.'!B190</f>
        <v>79811367.560000002</v>
      </c>
      <c r="C358" s="21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0.21526242947014104</v>
      </c>
      <c r="D358" s="22">
        <f>'11.жеке-чет өл.вал.'!D358+'12.юрид-чет өл.вал.'!D358+'13.рез.эмес.-чет өл.вал.'!D190</f>
        <v>74840949.680000007</v>
      </c>
      <c r="E358" s="21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5.076246990509857E-2</v>
      </c>
      <c r="F358" s="22">
        <f t="shared" si="36"/>
        <v>4970417.88</v>
      </c>
      <c r="G358" s="21">
        <f t="shared" si="37"/>
        <v>2.6921835844715747</v>
      </c>
      <c r="H358" s="22">
        <f>'11.жеке-чет өл.вал.'!H358+'12.юрид-чет өл.вал.'!H358+'13.рез.эмес.-чет өл.вал.'!H190</f>
        <v>765649.87</v>
      </c>
      <c r="I358" s="21">
        <f>('11.жеке-чет өл.вал.'!H358*'11.жеке-чет өл.вал.'!I358+'12.юрид-чет өл.вал.'!H358*'12.юрид-чет өл.вал.'!I358+'13.рез.эмес.-чет өл.вал.'!H190*'13.рез.эмес.-чет өл.вал.'!I190)/('11.жеке-чет өл.вал.'!H358+'12.юрид-чет өл.вал.'!H358+'13.рез.эмес.-чет өл.вал.'!H190)</f>
        <v>0.58776993157459578</v>
      </c>
      <c r="J358" s="22">
        <f>'11.жеке-чет өл.вал.'!J358+'12.юрид-чет өл.вал.'!J358+'13.рез.эмес.-чет өл.вал.'!J190</f>
        <v>417663.66000000003</v>
      </c>
      <c r="K358" s="21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3.0829327179194888</v>
      </c>
      <c r="L358" s="22">
        <f>'11.жеке-чет өл.вал.'!L358+'12.юрид-чет өл.вал.'!L358+'13.рез.эмес.-чет өл.вал.'!L190</f>
        <v>814112.52</v>
      </c>
      <c r="M358" s="21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2.2918116075650072</v>
      </c>
      <c r="N358" s="22">
        <f>'11.жеке-чет өл.вал.'!N358+'12.юрид-чет өл.вал.'!N358+'13.рез.эмес.-чет өл.вал.'!N190</f>
        <v>761042.59</v>
      </c>
      <c r="O358" s="21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2.9613297672341821</v>
      </c>
      <c r="P358" s="22">
        <f>'11.жеке-чет өл.вал.'!P358+'12.юрид-чет өл.вал.'!P358+'13.рез.эмес.-чет өл.вал.'!P190</f>
        <v>2202051.56</v>
      </c>
      <c r="Q358" s="21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3.3991443721690184</v>
      </c>
      <c r="R358" s="23">
        <f>'11.жеке-чет өл.вал.'!R358+'12.юрид-чет өл.вал.'!R358+'13.рез.эмес.-чет өл.вал.'!R190</f>
        <v>9897.68</v>
      </c>
      <c r="S358" s="24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3.9444318062414627</v>
      </c>
    </row>
    <row r="359" spans="1:19" ht="14.25" customHeight="1" x14ac:dyDescent="0.2">
      <c r="A359" s="19" t="s">
        <v>12</v>
      </c>
      <c r="B359" s="20">
        <f>'11.жеке-чет өл.вал.'!B359+'12.юрид-чет өл.вал.'!B359+'13.рез.эмес.-чет өл.вал.'!B191</f>
        <v>85351484.719999999</v>
      </c>
      <c r="C359" s="21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0.21831568253122241</v>
      </c>
      <c r="D359" s="22">
        <f>'11.жеке-чет өл.вал.'!D359+'12.юрид-чет өл.вал.'!D359+'13.рез.эмес.-чет өл.вал.'!D191</f>
        <v>77695157.269999996</v>
      </c>
      <c r="E359" s="21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4.9109855307201945E-2</v>
      </c>
      <c r="F359" s="22">
        <f t="shared" si="36"/>
        <v>7656327.4500000002</v>
      </c>
      <c r="G359" s="21">
        <f t="shared" si="37"/>
        <v>1.9353887104319178</v>
      </c>
      <c r="H359" s="22">
        <f>'11.жеке-чет өл.вал.'!H359+'12.юрид-чет өл.вал.'!H359+'13.рез.эмес.-чет өл.вал.'!H191</f>
        <v>2289895.37</v>
      </c>
      <c r="I359" s="21">
        <f>('11.жеке-чет өл.вал.'!H359*'11.жеке-чет өл.вал.'!I359+'12.юрид-чет өл.вал.'!H359*'12.юрид-чет өл.вал.'!I359+'13.рез.эмес.-чет өл.вал.'!H191*'13.рез.эмес.-чет өл.вал.'!I191)/('11.жеке-чет өл.вал.'!H359+'12.юрид-чет өл.вал.'!H359+'13.рез.эмес.-чет өл.вал.'!H191)</f>
        <v>0.25644078707404033</v>
      </c>
      <c r="J359" s="22">
        <f>'11.жеке-чет өл.вал.'!J359+'12.юрид-чет өл.вал.'!J359+'13.рез.эмес.-чет өл.вал.'!J191</f>
        <v>1430359.82</v>
      </c>
      <c r="K359" s="21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1.8076529071545064</v>
      </c>
      <c r="L359" s="22">
        <f>'11.жеке-чет өл.вал.'!L359+'12.юрид-чет өл.вал.'!L359+'13.рез.эмес.-чет өл.вал.'!L191</f>
        <v>540667.23</v>
      </c>
      <c r="M359" s="21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2.591862607800365</v>
      </c>
      <c r="N359" s="22">
        <f>'11.жеке-чет өл.вал.'!N359+'12.юрид-чет өл.вал.'!N359+'13.рез.эмес.-чет өл.вал.'!N191</f>
        <v>1277886.06</v>
      </c>
      <c r="O359" s="21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3.1049308476688422</v>
      </c>
      <c r="P359" s="22">
        <f>'11.жеке-чет өл.вал.'!P359+'12.юрид-чет өл.вал.'!P359+'13.рез.эмес.-чет өл.вал.'!P191</f>
        <v>2113238.19</v>
      </c>
      <c r="Q359" s="21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2.9600306529572995</v>
      </c>
      <c r="R359" s="23">
        <f>'11.жеке-чет өл.вал.'!R359+'12.юрид-чет өл.вал.'!R359+'13.рез.эмес.-чет өл.вал.'!R191</f>
        <v>4280.7800000000007</v>
      </c>
      <c r="S359" s="24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4.8636483538046766</v>
      </c>
    </row>
    <row r="360" spans="1:19" ht="14.25" hidden="1" customHeight="1" x14ac:dyDescent="0.2">
      <c r="A360" s="19" t="s">
        <v>13</v>
      </c>
      <c r="B360" s="20">
        <f>'11.жеке-чет өл.вал.'!B360+'12.юрид-чет өл.вал.'!B360+'13.рез.эмес.-чет өл.вал.'!B192</f>
        <v>0</v>
      </c>
      <c r="C360" s="21" t="e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#DIV/0!</v>
      </c>
      <c r="D360" s="22">
        <f>'11.жеке-чет өл.вал.'!D360+'12.юрид-чет өл.вал.'!D360+'13.рез.эмес.-чет өл.вал.'!D192</f>
        <v>0</v>
      </c>
      <c r="E360" s="21" t="e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#DIV/0!</v>
      </c>
      <c r="F360" s="22">
        <f t="shared" si="36"/>
        <v>0</v>
      </c>
      <c r="G360" s="21" t="e">
        <f t="shared" si="37"/>
        <v>#DIV/0!</v>
      </c>
      <c r="H360" s="22">
        <f>'11.жеке-чет өл.вал.'!H360+'12.юрид-чет өл.вал.'!H360+'13.рез.эмес.-чет өл.вал.'!H192</f>
        <v>0</v>
      </c>
      <c r="I360" s="21" t="e">
        <f>('11.жеке-чет өл.вал.'!H360*'11.жеке-чет өл.вал.'!I360+'12.юрид-чет өл.вал.'!H360*'12.юрид-чет өл.вал.'!I360+'13.рез.эмес.-чет өл.вал.'!H192*'13.рез.эмес.-чет өл.вал.'!I192)/('11.жеке-чет өл.вал.'!H360+'12.юрид-чет өл.вал.'!H360+'13.рез.эмес.-чет өл.вал.'!H192)</f>
        <v>#DIV/0!</v>
      </c>
      <c r="J360" s="22">
        <f>'11.жеке-чет өл.вал.'!J360+'12.юрид-чет өл.вал.'!J360+'13.рез.эмес.-чет өл.вал.'!J192</f>
        <v>0</v>
      </c>
      <c r="K360" s="21" t="e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#DIV/0!</v>
      </c>
      <c r="L360" s="22">
        <f>'11.жеке-чет өл.вал.'!L360+'12.юрид-чет өл.вал.'!L360+'13.рез.эмес.-чет өл.вал.'!L192</f>
        <v>0</v>
      </c>
      <c r="M360" s="21" t="e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#DIV/0!</v>
      </c>
      <c r="N360" s="22">
        <f>'11.жеке-чет өл.вал.'!N360+'12.юрид-чет өл.вал.'!N360+'13.рез.эмес.-чет өл.вал.'!N192</f>
        <v>0</v>
      </c>
      <c r="O360" s="21" t="e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#DIV/0!</v>
      </c>
      <c r="P360" s="22">
        <f>'11.жеке-чет өл.вал.'!P360+'12.юрид-чет өл.вал.'!P360+'13.рез.эмес.-чет өл.вал.'!P192</f>
        <v>0</v>
      </c>
      <c r="Q360" s="21" t="e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#DIV/0!</v>
      </c>
      <c r="R360" s="23">
        <f>'11.жеке-чет өл.вал.'!R360+'12.юрид-чет өл.вал.'!R360+'13.рез.эмес.-чет өл.вал.'!R192</f>
        <v>0</v>
      </c>
      <c r="S360" s="24" t="e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#DIV/0!</v>
      </c>
    </row>
    <row r="361" spans="1:19" ht="14.25" hidden="1" customHeight="1" x14ac:dyDescent="0.2">
      <c r="A361" s="19" t="s">
        <v>14</v>
      </c>
      <c r="B361" s="20">
        <f>'11.жеке-чет өл.вал.'!B361+'12.юрид-чет өл.вал.'!B361+'13.рез.эмес.-чет өл.вал.'!B193</f>
        <v>0</v>
      </c>
      <c r="C361" s="21" t="e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#DIV/0!</v>
      </c>
      <c r="D361" s="22">
        <f>'11.жеке-чет өл.вал.'!D361+'12.юрид-чет өл.вал.'!D361+'13.рез.эмес.-чет өл.вал.'!D193</f>
        <v>0</v>
      </c>
      <c r="E361" s="21" t="e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#DIV/0!</v>
      </c>
      <c r="F361" s="22">
        <f t="shared" si="36"/>
        <v>0</v>
      </c>
      <c r="G361" s="21" t="e">
        <f t="shared" si="37"/>
        <v>#DIV/0!</v>
      </c>
      <c r="H361" s="22">
        <f>'11.жеке-чет өл.вал.'!H361+'12.юрид-чет өл.вал.'!H361+'13.рез.эмес.-чет өл.вал.'!H193</f>
        <v>0</v>
      </c>
      <c r="I361" s="21" t="e">
        <f>('11.жеке-чет өл.вал.'!H361*'11.жеке-чет өл.вал.'!I361+'12.юрид-чет өл.вал.'!H361*'12.юрид-чет өл.вал.'!I361+'13.рез.эмес.-чет өл.вал.'!H193*'13.рез.эмес.-чет өл.вал.'!I193)/('11.жеке-чет өл.вал.'!H361+'12.юрид-чет өл.вал.'!H361+'13.рез.эмес.-чет өл.вал.'!H193)</f>
        <v>#DIV/0!</v>
      </c>
      <c r="J361" s="22">
        <f>'11.жеке-чет өл.вал.'!J361+'12.юрид-чет өл.вал.'!J361+'13.рез.эмес.-чет өл.вал.'!J193</f>
        <v>0</v>
      </c>
      <c r="K361" s="21" t="e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#DIV/0!</v>
      </c>
      <c r="L361" s="22">
        <f>'11.жеке-чет өл.вал.'!L361+'12.юрид-чет өл.вал.'!L361+'13.рез.эмес.-чет өл.вал.'!L193</f>
        <v>0</v>
      </c>
      <c r="M361" s="21" t="e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#DIV/0!</v>
      </c>
      <c r="N361" s="22">
        <f>'11.жеке-чет өл.вал.'!N361+'12.юрид-чет өл.вал.'!N361+'13.рез.эмес.-чет өл.вал.'!N193</f>
        <v>0</v>
      </c>
      <c r="O361" s="21" t="e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#DIV/0!</v>
      </c>
      <c r="P361" s="22">
        <f>'11.жеке-чет өл.вал.'!P361+'12.юрид-чет өл.вал.'!P361+'13.рез.эмес.-чет өл.вал.'!P193</f>
        <v>0</v>
      </c>
      <c r="Q361" s="21" t="e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#DIV/0!</v>
      </c>
      <c r="R361" s="23">
        <f>'11.жеке-чет өл.вал.'!R361+'12.юрид-чет өл.вал.'!R361+'13.рез.эмес.-чет өл.вал.'!R193</f>
        <v>0</v>
      </c>
      <c r="S361" s="24" t="e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#DIV/0!</v>
      </c>
    </row>
    <row r="362" spans="1:19" ht="14.25" hidden="1" customHeight="1" x14ac:dyDescent="0.2">
      <c r="A362" s="19" t="s">
        <v>15</v>
      </c>
      <c r="B362" s="20">
        <f>'11.жеке-чет өл.вал.'!B362+'12.юрид-чет өл.вал.'!B362+'13.рез.эмес.-чет өл.вал.'!B194</f>
        <v>0</v>
      </c>
      <c r="C362" s="21" t="e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#DIV/0!</v>
      </c>
      <c r="D362" s="22">
        <f>'11.жеке-чет өл.вал.'!D362+'12.юрид-чет өл.вал.'!D362+'13.рез.эмес.-чет өл.вал.'!D194</f>
        <v>0</v>
      </c>
      <c r="E362" s="21" t="e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#DIV/0!</v>
      </c>
      <c r="F362" s="22">
        <f t="shared" si="36"/>
        <v>0</v>
      </c>
      <c r="G362" s="21" t="e">
        <f t="shared" si="37"/>
        <v>#DIV/0!</v>
      </c>
      <c r="H362" s="22">
        <f>'11.жеке-чет өл.вал.'!H362+'12.юрид-чет өл.вал.'!H362+'13.рез.эмес.-чет өл.вал.'!H194</f>
        <v>0</v>
      </c>
      <c r="I362" s="21" t="e">
        <f>('11.жеке-чет өл.вал.'!H362*'11.жеке-чет өл.вал.'!I362+'12.юрид-чет өл.вал.'!H362*'12.юрид-чет өл.вал.'!I362+'13.рез.эмес.-чет өл.вал.'!H194*'13.рез.эмес.-чет өл.вал.'!I194)/('11.жеке-чет өл.вал.'!H362+'12.юрид-чет өл.вал.'!H362+'13.рез.эмес.-чет өл.вал.'!H194)</f>
        <v>#DIV/0!</v>
      </c>
      <c r="J362" s="22">
        <f>'11.жеке-чет өл.вал.'!J362+'12.юрид-чет өл.вал.'!J362+'13.рез.эмес.-чет өл.вал.'!J194</f>
        <v>0</v>
      </c>
      <c r="K362" s="21" t="e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#DIV/0!</v>
      </c>
      <c r="L362" s="22">
        <f>'11.жеке-чет өл.вал.'!L362+'12.юрид-чет өл.вал.'!L362+'13.рез.эмес.-чет өл.вал.'!L194</f>
        <v>0</v>
      </c>
      <c r="M362" s="21" t="e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#DIV/0!</v>
      </c>
      <c r="N362" s="22">
        <f>'11.жеке-чет өл.вал.'!N362+'12.юрид-чет өл.вал.'!N362+'13.рез.эмес.-чет өл.вал.'!N194</f>
        <v>0</v>
      </c>
      <c r="O362" s="21" t="e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#DIV/0!</v>
      </c>
      <c r="P362" s="22">
        <f>'11.жеке-чет өл.вал.'!P362+'12.юрид-чет өл.вал.'!P362+'13.рез.эмес.-чет өл.вал.'!P194</f>
        <v>0</v>
      </c>
      <c r="Q362" s="21" t="e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#DIV/0!</v>
      </c>
      <c r="R362" s="23">
        <f>'11.жеке-чет өл.вал.'!R362+'12.юрид-чет өл.вал.'!R362+'13.рез.эмес.-чет өл.вал.'!R194</f>
        <v>0</v>
      </c>
      <c r="S362" s="24" t="e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#DIV/0!</v>
      </c>
    </row>
    <row r="363" spans="1:19" ht="14.25" hidden="1" customHeight="1" x14ac:dyDescent="0.2">
      <c r="A363" s="19" t="s">
        <v>16</v>
      </c>
      <c r="B363" s="20">
        <f>'11.жеке-чет өл.вал.'!B363+'12.юрид-чет өл.вал.'!B363+'13.рез.эмес.-чет өл.вал.'!B195</f>
        <v>0</v>
      </c>
      <c r="C363" s="21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22">
        <f>'11.жеке-чет өл.вал.'!D363+'12.юрид-чет өл.вал.'!D363+'13.рез.эмес.-чет өл.вал.'!D195</f>
        <v>0</v>
      </c>
      <c r="E363" s="21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22">
        <f t="shared" si="36"/>
        <v>0</v>
      </c>
      <c r="G363" s="21" t="e">
        <f t="shared" si="37"/>
        <v>#DIV/0!</v>
      </c>
      <c r="H363" s="22">
        <f>'11.жеке-чет өл.вал.'!H363+'12.юрид-чет өл.вал.'!H363+'13.рез.эмес.-чет өл.вал.'!H195</f>
        <v>0</v>
      </c>
      <c r="I363" s="21" t="e">
        <f>('11.жеке-чет өл.вал.'!H363*'11.жеке-чет өл.вал.'!I363+'12.юрид-чет өл.вал.'!H363*'12.юрид-чет өл.вал.'!I363+'13.рез.эмес.-чет өл.вал.'!H195*'13.рез.эмес.-чет өл.вал.'!I195)/('11.жеке-чет өл.вал.'!H363+'12.юрид-чет өл.вал.'!H363+'13.рез.эмес.-чет өл.вал.'!H195)</f>
        <v>#DIV/0!</v>
      </c>
      <c r="J363" s="22">
        <f>'11.жеке-чет өл.вал.'!J363+'12.юрид-чет өл.вал.'!J363+'13.рез.эмес.-чет өл.вал.'!J195</f>
        <v>0</v>
      </c>
      <c r="K363" s="21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22">
        <f>'11.жеке-чет өл.вал.'!L363+'12.юрид-чет өл.вал.'!L363+'13.рез.эмес.-чет өл.вал.'!L195</f>
        <v>0</v>
      </c>
      <c r="M363" s="21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22">
        <f>'11.жеке-чет өл.вал.'!N363+'12.юрид-чет өл.вал.'!N363+'13.рез.эмес.-чет өл.вал.'!N195</f>
        <v>0</v>
      </c>
      <c r="O363" s="21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22">
        <f>'11.жеке-чет өл.вал.'!P363+'12.юрид-чет өл.вал.'!P363+'13.рез.эмес.-чет өл.вал.'!P195</f>
        <v>0</v>
      </c>
      <c r="Q363" s="21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23">
        <f>'11.жеке-чет өл.вал.'!R363+'12.юрид-чет өл.вал.'!R363+'13.рез.эмес.-чет өл.вал.'!R195</f>
        <v>0</v>
      </c>
      <c r="S363" s="24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</row>
    <row r="364" spans="1:19" ht="14.25" hidden="1" customHeight="1" x14ac:dyDescent="0.2">
      <c r="A364" s="19" t="s">
        <v>17</v>
      </c>
      <c r="B364" s="20">
        <f>'11.жеке-чет өл.вал.'!B364+'12.юрид-чет өл.вал.'!B364+'13.рез.эмес.-чет өл.вал.'!B196</f>
        <v>0</v>
      </c>
      <c r="C364" s="21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22">
        <f>'11.жеке-чет өл.вал.'!D364+'12.юрид-чет өл.вал.'!D364+'13.рез.эмес.-чет өл.вал.'!D196</f>
        <v>0</v>
      </c>
      <c r="E364" s="21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22">
        <f t="shared" si="36"/>
        <v>0</v>
      </c>
      <c r="G364" s="21" t="e">
        <f t="shared" si="37"/>
        <v>#DIV/0!</v>
      </c>
      <c r="H364" s="22">
        <f>'11.жеке-чет өл.вал.'!H364+'12.юрид-чет өл.вал.'!H364+'13.рез.эмес.-чет өл.вал.'!H196</f>
        <v>0</v>
      </c>
      <c r="I364" s="21" t="e">
        <f>('11.жеке-чет өл.вал.'!H364*'11.жеке-чет өл.вал.'!I364+'12.юрид-чет өл.вал.'!H364*'12.юрид-чет өл.вал.'!I364+'13.рез.эмес.-чет өл.вал.'!H196*'13.рез.эмес.-чет өл.вал.'!I196)/('11.жеке-чет өл.вал.'!H364+'12.юрид-чет өл.вал.'!H364+'13.рез.эмес.-чет өл.вал.'!H196)</f>
        <v>#DIV/0!</v>
      </c>
      <c r="J364" s="22">
        <f>'11.жеке-чет өл.вал.'!J364+'12.юрид-чет өл.вал.'!J364+'13.рез.эмес.-чет өл.вал.'!J196</f>
        <v>0</v>
      </c>
      <c r="K364" s="21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22">
        <f>'11.жеке-чет өл.вал.'!L364+'12.юрид-чет өл.вал.'!L364+'13.рез.эмес.-чет өл.вал.'!L196</f>
        <v>0</v>
      </c>
      <c r="M364" s="21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22">
        <f>'11.жеке-чет өл.вал.'!N364+'12.юрид-чет өл.вал.'!N364+'13.рез.эмес.-чет өл.вал.'!N196</f>
        <v>0</v>
      </c>
      <c r="O364" s="21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22">
        <f>'11.жеке-чет өл.вал.'!P364+'12.юрид-чет өл.вал.'!P364+'13.рез.эмес.-чет өл.вал.'!P196</f>
        <v>0</v>
      </c>
      <c r="Q364" s="21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23">
        <f>'11.жеке-чет өл.вал.'!R364+'12.юрид-чет өл.вал.'!R364+'13.рез.эмес.-чет өл.вал.'!R196</f>
        <v>0</v>
      </c>
      <c r="S364" s="24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</row>
    <row r="365" spans="1:19" ht="14.25" hidden="1" customHeight="1" x14ac:dyDescent="0.2">
      <c r="A365" s="19" t="s">
        <v>18</v>
      </c>
      <c r="B365" s="20">
        <f>'11.жеке-чет өл.вал.'!B365+'12.юрид-чет өл.вал.'!B365+'13.рез.эмес.-чет өл.вал.'!B197</f>
        <v>0</v>
      </c>
      <c r="C365" s="21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22">
        <f>'11.жеке-чет өл.вал.'!D365+'12.юрид-чет өл.вал.'!D365+'13.рез.эмес.-чет өл.вал.'!D197</f>
        <v>0</v>
      </c>
      <c r="E365" s="21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22">
        <f t="shared" si="36"/>
        <v>0</v>
      </c>
      <c r="G365" s="21" t="e">
        <f t="shared" si="37"/>
        <v>#DIV/0!</v>
      </c>
      <c r="H365" s="22">
        <f>'11.жеке-чет өл.вал.'!H365+'12.юрид-чет өл.вал.'!H365+'13.рез.эмес.-чет өл.вал.'!H197</f>
        <v>0</v>
      </c>
      <c r="I365" s="21" t="e">
        <f>('11.жеке-чет өл.вал.'!H365*'11.жеке-чет өл.вал.'!I365+'12.юрид-чет өл.вал.'!H365*'12.юрид-чет өл.вал.'!I365+'13.рез.эмес.-чет өл.вал.'!H197*'13.рез.эмес.-чет өл.вал.'!I197)/('11.жеке-чет өл.вал.'!H365+'12.юрид-чет өл.вал.'!H365+'13.рез.эмес.-чет өл.вал.'!H197)</f>
        <v>#DIV/0!</v>
      </c>
      <c r="J365" s="22">
        <f>'11.жеке-чет өл.вал.'!J365+'12.юрид-чет өл.вал.'!J365+'13.рез.эмес.-чет өл.вал.'!J197</f>
        <v>0</v>
      </c>
      <c r="K365" s="21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22">
        <f>'11.жеке-чет өл.вал.'!L365+'12.юрид-чет өл.вал.'!L365+'13.рез.эмес.-чет өл.вал.'!L197</f>
        <v>0</v>
      </c>
      <c r="M365" s="21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22">
        <f>'11.жеке-чет өл.вал.'!N365+'12.юрид-чет өл.вал.'!N365+'13.рез.эмес.-чет өл.вал.'!N197</f>
        <v>0</v>
      </c>
      <c r="O365" s="21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22">
        <f>'11.жеке-чет өл.вал.'!P365+'12.юрид-чет өл.вал.'!P365+'13.рез.эмес.-чет өл.вал.'!P197</f>
        <v>0</v>
      </c>
      <c r="Q365" s="21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23">
        <f>'11.жеке-чет өл.вал.'!R365+'12.юрид-чет өл.вал.'!R365+'13.рез.эмес.-чет өл.вал.'!R197</f>
        <v>0</v>
      </c>
      <c r="S365" s="24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</row>
    <row r="366" spans="1:19" ht="14.25" hidden="1" customHeight="1" x14ac:dyDescent="0.2">
      <c r="A366" s="19" t="s">
        <v>19</v>
      </c>
      <c r="B366" s="20">
        <f>'11.жеке-чет өл.вал.'!B366+'12.юрид-чет өл.вал.'!B366+'13.рез.эмес.-чет өл.вал.'!B198</f>
        <v>0</v>
      </c>
      <c r="C366" s="21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22">
        <f>'11.жеке-чет өл.вал.'!D366+'12.юрид-чет өл.вал.'!D366+'13.рез.эмес.-чет өл.вал.'!D198</f>
        <v>0</v>
      </c>
      <c r="E366" s="21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22">
        <f t="shared" si="36"/>
        <v>0</v>
      </c>
      <c r="G366" s="21" t="e">
        <f t="shared" si="37"/>
        <v>#DIV/0!</v>
      </c>
      <c r="H366" s="22">
        <f>'11.жеке-чет өл.вал.'!H366+'12.юрид-чет өл.вал.'!H366+'13.рез.эмес.-чет өл.вал.'!H198</f>
        <v>0</v>
      </c>
      <c r="I366" s="21" t="e">
        <f>('11.жеке-чет өл.вал.'!H366*'11.жеке-чет өл.вал.'!I366+'12.юрид-чет өл.вал.'!H366*'12.юрид-чет өл.вал.'!I366+'13.рез.эмес.-чет өл.вал.'!H198*'13.рез.эмес.-чет өл.вал.'!I198)/('11.жеке-чет өл.вал.'!H366+'12.юрид-чет өл.вал.'!H366+'13.рез.эмес.-чет өл.вал.'!H198)</f>
        <v>#DIV/0!</v>
      </c>
      <c r="J366" s="22">
        <f>'11.жеке-чет өл.вал.'!J366+'12.юрид-чет өл.вал.'!J366+'13.рез.эмес.-чет өл.вал.'!J198</f>
        <v>0</v>
      </c>
      <c r="K366" s="21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22">
        <f>'11.жеке-чет өл.вал.'!L366+'12.юрид-чет өл.вал.'!L366+'13.рез.эмес.-чет өл.вал.'!L198</f>
        <v>0</v>
      </c>
      <c r="M366" s="21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22">
        <f>'11.жеке-чет өл.вал.'!N366+'12.юрид-чет өл.вал.'!N366+'13.рез.эмес.-чет өл.вал.'!N198</f>
        <v>0</v>
      </c>
      <c r="O366" s="21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22">
        <f>'11.жеке-чет өл.вал.'!P366+'12.юрид-чет өл.вал.'!P366+'13.рез.эмес.-чет өл.вал.'!P198</f>
        <v>0</v>
      </c>
      <c r="Q366" s="21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23">
        <f>'11.жеке-чет өл.вал.'!R366+'12.юрид-чет өл.вал.'!R366+'13.рез.эмес.-чет өл.вал.'!R198</f>
        <v>0</v>
      </c>
      <c r="S366" s="24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</row>
    <row r="367" spans="1:19" ht="14.25" hidden="1" customHeight="1" x14ac:dyDescent="0.2">
      <c r="A367" s="19" t="s">
        <v>20</v>
      </c>
      <c r="B367" s="20">
        <f>'11.жеке-чет өл.вал.'!B367+'12.юрид-чет өл.вал.'!B367+'13.рез.эмес.-чет өл.вал.'!B199</f>
        <v>0</v>
      </c>
      <c r="C367" s="21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22">
        <f>'11.жеке-чет өл.вал.'!D367+'12.юрид-чет өл.вал.'!D367+'13.рез.эмес.-чет өл.вал.'!D199</f>
        <v>0</v>
      </c>
      <c r="E367" s="21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22">
        <f t="shared" si="36"/>
        <v>0</v>
      </c>
      <c r="G367" s="21" t="e">
        <f t="shared" si="37"/>
        <v>#DIV/0!</v>
      </c>
      <c r="H367" s="22">
        <f>'11.жеке-чет өл.вал.'!H367+'12.юрид-чет өл.вал.'!H367+'13.рез.эмес.-чет өл.вал.'!H199</f>
        <v>0</v>
      </c>
      <c r="I367" s="21" t="e">
        <f>('11.жеке-чет өл.вал.'!H367*'11.жеке-чет өл.вал.'!I367+'12.юрид-чет өл.вал.'!H367*'12.юрид-чет өл.вал.'!I367+'13.рез.эмес.-чет өл.вал.'!H199*'13.рез.эмес.-чет өл.вал.'!I199)/('11.жеке-чет өл.вал.'!H367+'12.юрид-чет өл.вал.'!H367+'13.рез.эмес.-чет өл.вал.'!H199)</f>
        <v>#DIV/0!</v>
      </c>
      <c r="J367" s="22">
        <f>'11.жеке-чет өл.вал.'!J367+'12.юрид-чет өл.вал.'!J367+'13.рез.эмес.-чет өл.вал.'!J199</f>
        <v>0</v>
      </c>
      <c r="K367" s="21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22">
        <f>'11.жеке-чет өл.вал.'!L367+'12.юрид-чет өл.вал.'!L367+'13.рез.эмес.-чет өл.вал.'!L199</f>
        <v>0</v>
      </c>
      <c r="M367" s="21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22">
        <f>'11.жеке-чет өл.вал.'!N367+'12.юрид-чет өл.вал.'!N367+'13.рез.эмес.-чет өл.вал.'!N199</f>
        <v>0</v>
      </c>
      <c r="O367" s="21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22">
        <f>'11.жеке-чет өл.вал.'!P367+'12.юрид-чет өл.вал.'!P367+'13.рез.эмес.-чет өл.вал.'!P199</f>
        <v>0</v>
      </c>
      <c r="Q367" s="21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23">
        <f>'11.жеке-чет өл.вал.'!R367+'12.юрид-чет өл.вал.'!R367+'13.рез.эмес.-чет өл.вал.'!R199</f>
        <v>0</v>
      </c>
      <c r="S367" s="24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</row>
    <row r="368" spans="1:19" ht="14.25" hidden="1" customHeight="1" thickBot="1" x14ac:dyDescent="0.25">
      <c r="A368" s="25" t="s">
        <v>21</v>
      </c>
      <c r="B368" s="26">
        <f>'11.жеке-чет өл.вал.'!B368+'12.юрид-чет өл.вал.'!B368+'13.рез.эмес.-чет өл.вал.'!B200</f>
        <v>0</v>
      </c>
      <c r="C368" s="27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28">
        <f>'11.жеке-чет өл.вал.'!D368+'12.юрид-чет өл.вал.'!D368+'13.рез.эмес.-чет өл.вал.'!D200</f>
        <v>0</v>
      </c>
      <c r="E368" s="27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28">
        <f t="shared" ref="F368" si="38">H368+J368+L368+N368+P368+R368</f>
        <v>0</v>
      </c>
      <c r="G368" s="27" t="e">
        <f t="shared" ref="G368" si="39">(H368*I368+J368*K368+L368*M368+N368*O368+P368*Q368+R368*S368)/(H368+J368+L368+N368+P368+R368)</f>
        <v>#DIV/0!</v>
      </c>
      <c r="H368" s="28">
        <f>'11.жеке-чет өл.вал.'!H368+'12.юрид-чет өл.вал.'!H368+'13.рез.эмес.-чет өл.вал.'!H200</f>
        <v>0</v>
      </c>
      <c r="I368" s="27" t="e">
        <f>('11.жеке-чет өл.вал.'!H368*'11.жеке-чет өл.вал.'!I368+'12.юрид-чет өл.вал.'!H368*'12.юрид-чет өл.вал.'!I368+'13.рез.эмес.-чет өл.вал.'!H200*'13.рез.эмес.-чет өл.вал.'!I200)/('11.жеке-чет өл.вал.'!H368+'12.юрид-чет өл.вал.'!H368+'13.рез.эмес.-чет өл.вал.'!H200)</f>
        <v>#DIV/0!</v>
      </c>
      <c r="J368" s="28">
        <f>'11.жеке-чет өл.вал.'!J368+'12.юрид-чет өл.вал.'!J368+'13.рез.эмес.-чет өл.вал.'!J200</f>
        <v>0</v>
      </c>
      <c r="K368" s="27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28">
        <f>'11.жеке-чет өл.вал.'!L368+'12.юрид-чет өл.вал.'!L368+'13.рез.эмес.-чет өл.вал.'!L200</f>
        <v>0</v>
      </c>
      <c r="M368" s="27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28">
        <f>'11.жеке-чет өл.вал.'!N368+'12.юрид-чет өл.вал.'!N368+'13.рез.эмес.-чет өл.вал.'!N200</f>
        <v>0</v>
      </c>
      <c r="O368" s="27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28">
        <f>'11.жеке-чет өл.вал.'!P368+'12.юрид-чет өл.вал.'!P368+'13.рез.эмес.-чет өл.вал.'!P200</f>
        <v>0</v>
      </c>
      <c r="Q368" s="27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28">
        <f>'11.жеке-чет өл.вал.'!R368+'12.юрид-чет өл.вал.'!R368+'13.рез.эмес.-чет өл.вал.'!R200</f>
        <v>0</v>
      </c>
      <c r="S368" s="39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</row>
    <row r="369" spans="1:18" ht="4.5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55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x14ac:dyDescent="0.2">
      <c r="A334" s="19" t="s">
        <v>11</v>
      </c>
      <c r="B334" s="20">
        <f t="shared" ref="B334" si="107">D334+H334+J334+L334+N334+P334+R334</f>
        <v>25375877.650000002</v>
      </c>
      <c r="C334" s="21">
        <f t="shared" si="106"/>
        <v>0.11098964439166896</v>
      </c>
      <c r="D334" s="22">
        <v>24394134.75</v>
      </c>
      <c r="E334" s="21">
        <v>1.16544058403219E-2</v>
      </c>
      <c r="F334" s="22">
        <f t="shared" si="104"/>
        <v>981742.90000000014</v>
      </c>
      <c r="G334" s="21">
        <f t="shared" si="105"/>
        <v>2.5792501173168665</v>
      </c>
      <c r="H334" s="22">
        <v>64371.25</v>
      </c>
      <c r="I334" s="21">
        <v>3.1878115571780903</v>
      </c>
      <c r="J334" s="22">
        <v>107216.44</v>
      </c>
      <c r="K334" s="21">
        <v>2.6484020071921801</v>
      </c>
      <c r="L334" s="22">
        <v>155310.09</v>
      </c>
      <c r="M334" s="21">
        <v>2.8760802501627603</v>
      </c>
      <c r="N334" s="22">
        <v>370285.05</v>
      </c>
      <c r="O334" s="21">
        <v>2.2685001128184901</v>
      </c>
      <c r="P334" s="22">
        <v>271628.76</v>
      </c>
      <c r="Q334" s="21">
        <v>2.6358428356408199</v>
      </c>
      <c r="R334" s="23">
        <v>12931.31</v>
      </c>
      <c r="S334" s="24">
        <v>3.12096448078346</v>
      </c>
    </row>
    <row r="335" spans="1:19" x14ac:dyDescent="0.2">
      <c r="A335" s="19" t="s">
        <v>12</v>
      </c>
      <c r="B335" s="20">
        <f t="shared" ref="B335" si="108">D335+H335+J335+L335+N335+P335+R335</f>
        <v>31941467.470000003</v>
      </c>
      <c r="C335" s="21">
        <f t="shared" ref="C335" si="109">(D335*E335+H335*I335+J335*K335+L335*M335+N335*O335+P335*Q335+R335*S335)/(D335+H335+J335+L335+N335+P335+R335)</f>
        <v>0.12918401980984506</v>
      </c>
      <c r="D335" s="22">
        <v>30396561.550000001</v>
      </c>
      <c r="E335" s="21">
        <v>1.2587282787582301E-2</v>
      </c>
      <c r="F335" s="22">
        <f t="shared" ref="F335" si="110">H335+J335+L335+N335+P335+R335</f>
        <v>1544905.9200000002</v>
      </c>
      <c r="G335" s="21">
        <f t="shared" ref="G335" si="111">(H335*I335+J335*K335+L335*M335+N335*O335+P335*Q335+R335*S335)/(H335+J335+L335+N335+P335+R335)</f>
        <v>2.4232653923677119</v>
      </c>
      <c r="H335" s="22">
        <v>186069.96</v>
      </c>
      <c r="I335" s="21">
        <v>1.5145968102535199</v>
      </c>
      <c r="J335" s="22">
        <v>256126.18</v>
      </c>
      <c r="K335" s="21">
        <v>1.82673004571419</v>
      </c>
      <c r="L335" s="22">
        <v>183399.29</v>
      </c>
      <c r="M335" s="21">
        <v>2.4720880533397898</v>
      </c>
      <c r="N335" s="22">
        <v>581277.67000000004</v>
      </c>
      <c r="O335" s="21">
        <v>2.7661856052375096</v>
      </c>
      <c r="P335" s="22">
        <v>336510.07</v>
      </c>
      <c r="Q335" s="21">
        <v>2.7469096817815903</v>
      </c>
      <c r="R335" s="23">
        <v>1522.75</v>
      </c>
      <c r="S335" s="24">
        <v>5.4892841897882105</v>
      </c>
    </row>
    <row r="336" spans="1:19" x14ac:dyDescent="0.2">
      <c r="A336" s="19" t="s">
        <v>13</v>
      </c>
      <c r="B336" s="20">
        <f t="shared" ref="B336" si="112">D336+H336+J336+L336+N336+P336+R336</f>
        <v>32505356.439999998</v>
      </c>
      <c r="C336" s="21">
        <f t="shared" ref="C336" si="113">(D336*E336+H336*I336+J336*K336+L336*M336+N336*O336+P336*Q336+R336*S336)/(D336+H336+J336+L336+N336+P336+R336)</f>
        <v>0.22183850606007996</v>
      </c>
      <c r="D336" s="22">
        <v>29534869.960000001</v>
      </c>
      <c r="E336" s="21">
        <v>1.3149836702379E-2</v>
      </c>
      <c r="F336" s="22">
        <f t="shared" ref="F336" si="114">H336+J336+L336+N336+P336+R336</f>
        <v>2970486.48</v>
      </c>
      <c r="G336" s="21">
        <f t="shared" ref="G336" si="115">(H336*I336+J336*K336+L336*M336+N336*O336+P336*Q336+R336*S336)/(H336+J336+L336+N336+P336+R336)</f>
        <v>2.2967823757272239</v>
      </c>
      <c r="H336" s="22">
        <v>122439.95</v>
      </c>
      <c r="I336" s="21">
        <v>0.91365810832167105</v>
      </c>
      <c r="J336" s="22">
        <v>125765.72</v>
      </c>
      <c r="K336" s="21">
        <v>2.5897935939936598</v>
      </c>
      <c r="L336" s="22">
        <v>190892.54</v>
      </c>
      <c r="M336" s="21">
        <v>4.1319849167494995</v>
      </c>
      <c r="N336" s="22">
        <v>2224508.02</v>
      </c>
      <c r="O336" s="21">
        <v>2.0783625921024997</v>
      </c>
      <c r="P336" s="22">
        <v>301155.91000000003</v>
      </c>
      <c r="Q336" s="21">
        <v>3.1285540097818396</v>
      </c>
      <c r="R336" s="23">
        <v>5724.34</v>
      </c>
      <c r="S336" s="24">
        <v>5.3636934738327895</v>
      </c>
    </row>
    <row r="337" spans="1:19" x14ac:dyDescent="0.2">
      <c r="A337" s="19" t="s">
        <v>14</v>
      </c>
      <c r="B337" s="20">
        <f t="shared" ref="B337" si="116">D337+H337+J337+L337+N337+P337+R337</f>
        <v>37487203.300000012</v>
      </c>
      <c r="C337" s="21">
        <f t="shared" ref="C337" si="117">(D337*E337+H337*I337+J337*K337+L337*M337+N337*O337+P337*Q337+R337*S337)/(D337+H337+J337+L337+N337+P337+R337)</f>
        <v>0.12632326157550411</v>
      </c>
      <c r="D337" s="22">
        <v>35790240.850000001</v>
      </c>
      <c r="E337" s="21">
        <v>1.1195486053847001E-2</v>
      </c>
      <c r="F337" s="22">
        <f t="shared" ref="F337" si="118">H337+J337+L337+N337+P337+R337</f>
        <v>1696962.4500000002</v>
      </c>
      <c r="G337" s="21">
        <f t="shared" ref="G337" si="119">(H337*I337+J337*K337+L337*M337+N337*O337+P337*Q337+R337*S337)/(H337+J337+L337+N337+P337+R337)</f>
        <v>2.5544564323742116</v>
      </c>
      <c r="H337" s="22">
        <v>217149.63</v>
      </c>
      <c r="I337" s="21">
        <v>0.67127589717744396</v>
      </c>
      <c r="J337" s="22">
        <v>150318.49</v>
      </c>
      <c r="K337" s="21">
        <v>2.4631844771724403</v>
      </c>
      <c r="L337" s="22">
        <v>229309.52</v>
      </c>
      <c r="M337" s="21">
        <v>2.42191467759385</v>
      </c>
      <c r="N337" s="22">
        <v>660481</v>
      </c>
      <c r="O337" s="21">
        <v>2.9751783677350301</v>
      </c>
      <c r="P337" s="22">
        <v>427802.95</v>
      </c>
      <c r="Q337" s="21">
        <v>2.9246196780550502</v>
      </c>
      <c r="R337" s="23">
        <v>11900.86</v>
      </c>
      <c r="S337" s="24">
        <v>3.9668864603062297</v>
      </c>
    </row>
    <row r="338" spans="1:19" x14ac:dyDescent="0.2">
      <c r="A338" s="19" t="s">
        <v>15</v>
      </c>
      <c r="B338" s="20">
        <f t="shared" ref="B338" si="120">D338+H338+J338+L338+N338+P338+R338</f>
        <v>34723002.210000008</v>
      </c>
      <c r="C338" s="21">
        <f t="shared" ref="C338" si="121">(D338*E338+H338*I338+J338*K338+L338*M338+N338*O338+P338*Q338+R338*S338)/(D338+H338+J338+L338+N338+P338+R338)</f>
        <v>0.18333308393669559</v>
      </c>
      <c r="D338" s="22">
        <v>33000457.350000001</v>
      </c>
      <c r="E338" s="21">
        <v>1.21212351016099E-2</v>
      </c>
      <c r="F338" s="22">
        <f t="shared" ref="F338" si="122">H338+J338+L338+N338+P338+R338</f>
        <v>1722544.8599999999</v>
      </c>
      <c r="G338" s="21">
        <f t="shared" ref="G338" si="123">(H338*I338+J338*K338+L338*M338+N338*O338+P338*Q338+R338*S338)/(H338+J338+L338+N338+P338+R338)</f>
        <v>3.4634040106798718</v>
      </c>
      <c r="H338" s="22">
        <v>65926.930000000008</v>
      </c>
      <c r="I338" s="21">
        <v>2.7113353693248001</v>
      </c>
      <c r="J338" s="22">
        <v>134123.26</v>
      </c>
      <c r="K338" s="21">
        <v>2.7779839127083492</v>
      </c>
      <c r="L338" s="22">
        <v>238298.88</v>
      </c>
      <c r="M338" s="21">
        <v>2.6774551907251896</v>
      </c>
      <c r="N338" s="22">
        <v>734024.78</v>
      </c>
      <c r="O338" s="21">
        <v>3.4506881743147697</v>
      </c>
      <c r="P338" s="22">
        <v>547019.84</v>
      </c>
      <c r="Q338" s="21">
        <v>4.0695267550076402</v>
      </c>
      <c r="R338" s="23">
        <v>3151.17</v>
      </c>
      <c r="S338" s="24">
        <v>5.5501370602030393</v>
      </c>
    </row>
    <row r="339" spans="1:19" x14ac:dyDescent="0.2">
      <c r="A339" s="19" t="s">
        <v>16</v>
      </c>
      <c r="B339" s="20">
        <f t="shared" ref="B339" si="124">D339+H339+J339+L339+N339+P339+R339</f>
        <v>44722344.61999999</v>
      </c>
      <c r="C339" s="21">
        <f t="shared" ref="C339" si="125">(D339*E339+H339*I339+J339*K339+L339*M339+N339*O339+P339*Q339+R339*S339)/(D339+H339+J339+L339+N339+P339+R339)</f>
        <v>0.13742993449747262</v>
      </c>
      <c r="D339" s="22">
        <v>42137809.799999997</v>
      </c>
      <c r="E339" s="21">
        <v>3.82413341283818E-2</v>
      </c>
      <c r="F339" s="22">
        <f t="shared" ref="F339" si="126">H339+J339+L339+N339+P339+R339</f>
        <v>2584534.8199999998</v>
      </c>
      <c r="G339" s="21">
        <f t="shared" ref="G339" si="127">(H339*I339+J339*K339+L339*M339+N339*O339+P339*Q339+R339*S339)/(H339+J339+L339+N339+P339+R339)</f>
        <v>1.7545837620790867</v>
      </c>
      <c r="H339" s="22">
        <v>1242333.08</v>
      </c>
      <c r="I339" s="21">
        <v>0.17482438493869901</v>
      </c>
      <c r="J339" s="22">
        <v>236046.55</v>
      </c>
      <c r="K339" s="21">
        <v>2.5173825455190899</v>
      </c>
      <c r="L339" s="22">
        <v>216408.5</v>
      </c>
      <c r="M339" s="21">
        <v>2.7692265530235596</v>
      </c>
      <c r="N339" s="22">
        <v>458968.29</v>
      </c>
      <c r="O339" s="21">
        <v>3.5794990113587097</v>
      </c>
      <c r="P339" s="22">
        <v>414560.65</v>
      </c>
      <c r="Q339" s="21">
        <v>3.4050579412204196</v>
      </c>
      <c r="R339" s="23">
        <v>16217.75</v>
      </c>
      <c r="S339" s="24">
        <v>4.2921803579411399</v>
      </c>
    </row>
    <row r="340" spans="1:19" x14ac:dyDescent="0.2">
      <c r="A340" s="19" t="s">
        <v>17</v>
      </c>
      <c r="B340" s="20">
        <f t="shared" ref="B340" si="128">D340+H340+J340+L340+N340+P340+R340</f>
        <v>60649255.120000005</v>
      </c>
      <c r="C340" s="21">
        <f t="shared" ref="C340" si="129">(D340*E340+H340*I340+J340*K340+L340*M340+N340*O340+P340*Q340+R340*S340)/(D340+H340+J340+L340+N340+P340+R340)</f>
        <v>0.35098360333992518</v>
      </c>
      <c r="D340" s="22">
        <v>56312020.200000003</v>
      </c>
      <c r="E340" s="21">
        <v>4.3498187692438704E-2</v>
      </c>
      <c r="F340" s="22">
        <f t="shared" ref="F340" si="130">H340+J340+L340+N340+P340+R340</f>
        <v>4337234.92</v>
      </c>
      <c r="G340" s="21">
        <f t="shared" ref="G340" si="131">(H340*I340+J340*K340+L340*M340+N340*O340+P340*Q340+R340*S340)/(H340+J340+L340+N340+P340+R340)</f>
        <v>4.3431872207420126</v>
      </c>
      <c r="H340" s="22">
        <v>2819323.7</v>
      </c>
      <c r="I340" s="21">
        <v>4.9611096118902589</v>
      </c>
      <c r="J340" s="22">
        <v>193357.93</v>
      </c>
      <c r="K340" s="21">
        <v>2.9692829236432097</v>
      </c>
      <c r="L340" s="22">
        <v>284492.08</v>
      </c>
      <c r="M340" s="21">
        <v>2.6532559539091598</v>
      </c>
      <c r="N340" s="22">
        <v>530416.46</v>
      </c>
      <c r="O340" s="21">
        <v>3.23575735734144</v>
      </c>
      <c r="P340" s="22">
        <v>493812.99</v>
      </c>
      <c r="Q340" s="21">
        <v>3.5045625942322802</v>
      </c>
      <c r="R340" s="23">
        <v>15831.76</v>
      </c>
      <c r="S340" s="24">
        <v>4.7112367671061195</v>
      </c>
    </row>
    <row r="341" spans="1:19" x14ac:dyDescent="0.2">
      <c r="A341" s="19" t="s">
        <v>18</v>
      </c>
      <c r="B341" s="20">
        <f t="shared" ref="B341" si="132">D341+H341+J341+L341+N341+P341+R341</f>
        <v>49814580.600000001</v>
      </c>
      <c r="C341" s="21">
        <f t="shared" ref="C341" si="133">(D341*E341+H341*I341+J341*K341+L341*M341+N341*O341+P341*Q341+R341*S341)/(D341+H341+J341+L341+N341+P341+R341)</f>
        <v>0.14157898357172957</v>
      </c>
      <c r="D341" s="22">
        <v>48229701.060000002</v>
      </c>
      <c r="E341" s="21">
        <v>3.8943833047262101E-2</v>
      </c>
      <c r="F341" s="22">
        <f t="shared" ref="F341" si="134">H341+J341+L341+N341+P341+R341</f>
        <v>1584879.5399999998</v>
      </c>
      <c r="G341" s="21">
        <f t="shared" ref="G341" si="135">(H341*I341+J341*K341+L341*M341+N341*O341+P341*Q341+R341*S341)/(H341+J341+L341+N341+P341+R341)</f>
        <v>3.2648842589008376</v>
      </c>
      <c r="H341" s="22">
        <v>68751.33</v>
      </c>
      <c r="I341" s="21">
        <v>3.84678620326327</v>
      </c>
      <c r="J341" s="22">
        <v>283358.95</v>
      </c>
      <c r="K341" s="21">
        <v>3.2854687505017899</v>
      </c>
      <c r="L341" s="22">
        <v>274285.26</v>
      </c>
      <c r="M341" s="21">
        <v>2.8088381665132096</v>
      </c>
      <c r="N341" s="22">
        <v>420148.74</v>
      </c>
      <c r="O341" s="21">
        <v>3.4229040589292303</v>
      </c>
      <c r="P341" s="22">
        <v>526886.12</v>
      </c>
      <c r="Q341" s="21">
        <v>3.2696598682462898</v>
      </c>
      <c r="R341" s="23">
        <v>11449.14</v>
      </c>
      <c r="S341" s="24">
        <v>4.1679535144124396</v>
      </c>
    </row>
    <row r="342" spans="1:19" x14ac:dyDescent="0.2">
      <c r="A342" s="19" t="s">
        <v>19</v>
      </c>
      <c r="B342" s="20">
        <f t="shared" ref="B342" si="136">D342+H342+J342+L342+N342+P342+R342</f>
        <v>46459703.920000002</v>
      </c>
      <c r="C342" s="21">
        <f t="shared" ref="C342" si="137">(D342*E342+H342*I342+J342*K342+L342*M342+N342*O342+P342*Q342+R342*S342)/(D342+H342+J342+L342+N342+P342+R342)</f>
        <v>0.21315354570387041</v>
      </c>
      <c r="D342" s="22">
        <v>43981427.490000002</v>
      </c>
      <c r="E342" s="21">
        <v>4.7073746309638002E-2</v>
      </c>
      <c r="F342" s="22">
        <f t="shared" ref="F342" si="138">H342+J342+L342+N342+P342+R342</f>
        <v>2478276.4300000002</v>
      </c>
      <c r="G342" s="21">
        <f t="shared" ref="G342" si="139">(H342*I342+J342*K342+L342*M342+N342*O342+P342*Q342+R342*S342)/(H342+J342+L342+N342+P342+R342)</f>
        <v>3.1605352688198742</v>
      </c>
      <c r="H342" s="22">
        <v>99877.39</v>
      </c>
      <c r="I342" s="21">
        <v>2.7841848350262302</v>
      </c>
      <c r="J342" s="22">
        <v>284994.87</v>
      </c>
      <c r="K342" s="21">
        <v>2.1705763584446305</v>
      </c>
      <c r="L342" s="22">
        <v>399582.17</v>
      </c>
      <c r="M342" s="21">
        <v>2.1477586962901802</v>
      </c>
      <c r="N342" s="22">
        <v>1240386.67</v>
      </c>
      <c r="O342" s="21">
        <v>3.6176480627609506</v>
      </c>
      <c r="P342" s="22">
        <v>449227.71</v>
      </c>
      <c r="Q342" s="21">
        <v>3.5016775276395999</v>
      </c>
      <c r="R342" s="23">
        <v>4207.62</v>
      </c>
      <c r="S342" s="24">
        <v>4.14978776600549</v>
      </c>
    </row>
    <row r="343" spans="1:19" x14ac:dyDescent="0.2">
      <c r="A343" s="19" t="s">
        <v>20</v>
      </c>
      <c r="B343" s="20">
        <f t="shared" ref="B343" si="140">D343+H343+J343+L343+N343+P343+R343</f>
        <v>36058274.880000003</v>
      </c>
      <c r="C343" s="21">
        <f t="shared" ref="C343" si="141">(D343*E343+H343*I343+J343*K343+L343*M343+N343*O343+P343*Q343+R343*S343)/(D343+H343+J343+L343+N343+P343+R343)</f>
        <v>0.18779046882400377</v>
      </c>
      <c r="D343" s="22">
        <v>34152068.810000002</v>
      </c>
      <c r="E343" s="21">
        <v>2.8051578231755102E-2</v>
      </c>
      <c r="F343" s="22">
        <f t="shared" ref="F343" si="142">H343+J343+L343+N343+P343+R343</f>
        <v>1906206.07</v>
      </c>
      <c r="G343" s="21">
        <f t="shared" ref="G343" si="143">(H343*I343+J343*K343+L343*M343+N343*O343+P343*Q343+R343*S343)/(H343+J343+L343+N343+P343+R343)</f>
        <v>3.0497127284354937</v>
      </c>
      <c r="H343" s="22">
        <v>160057.05000000002</v>
      </c>
      <c r="I343" s="21">
        <v>2.7253868492515601</v>
      </c>
      <c r="J343" s="22">
        <v>276339.84999999998</v>
      </c>
      <c r="K343" s="21">
        <v>3.8350921776211404</v>
      </c>
      <c r="L343" s="22">
        <v>443222.81</v>
      </c>
      <c r="M343" s="21">
        <v>2.5839381050808301</v>
      </c>
      <c r="N343" s="22">
        <v>465658.01</v>
      </c>
      <c r="O343" s="21">
        <v>2.9476026880757398</v>
      </c>
      <c r="P343" s="22">
        <v>557790.17000000004</v>
      </c>
      <c r="Q343" s="21">
        <v>3.1960987673913297</v>
      </c>
      <c r="R343" s="23">
        <v>3138.18</v>
      </c>
      <c r="S343" s="24">
        <v>5.3493278906882304</v>
      </c>
    </row>
    <row r="344" spans="1:19" ht="13.5" thickBot="1" x14ac:dyDescent="0.25">
      <c r="A344" s="25" t="s">
        <v>21</v>
      </c>
      <c r="B344" s="26">
        <f t="shared" ref="B344" si="144">D344+H344+J344+L344+N344+P344+R344</f>
        <v>30306627.689999998</v>
      </c>
      <c r="C344" s="27">
        <f t="shared" ref="C344:C355" si="145">(D344*E344+H344*I344+J344*K344+L344*M344+N344*O344+P344*Q344+R344*S344)/(D344+H344+J344+L344+N344+P344+R344)</f>
        <v>0.27417704923143821</v>
      </c>
      <c r="D344" s="28">
        <v>27862544.359999999</v>
      </c>
      <c r="E344" s="27">
        <v>2.3845421883071694E-2</v>
      </c>
      <c r="F344" s="28">
        <f t="shared" ref="F344:F355" si="146">H344+J344+L344+N344+P344+R344</f>
        <v>2444083.33</v>
      </c>
      <c r="G344" s="27">
        <f t="shared" ref="G344:G355" si="147">(H344*I344+J344*K344+L344*M344+N344*O344+P344*Q344+R344*S344)/(H344+J344+L344+N344+P344+R344)</f>
        <v>3.1279570272262354</v>
      </c>
      <c r="H344" s="28">
        <v>102504.69</v>
      </c>
      <c r="I344" s="27">
        <v>2.5778215952850498</v>
      </c>
      <c r="J344" s="28">
        <v>286630.99</v>
      </c>
      <c r="K344" s="27">
        <v>3.50958497683729</v>
      </c>
      <c r="L344" s="28">
        <v>313982.33</v>
      </c>
      <c r="M344" s="27">
        <v>2.3521473778476598</v>
      </c>
      <c r="N344" s="28">
        <v>1299131.94</v>
      </c>
      <c r="O344" s="27">
        <v>3.1750607344008501</v>
      </c>
      <c r="P344" s="28">
        <v>436852.57</v>
      </c>
      <c r="Q344" s="27">
        <v>3.4420824863179798</v>
      </c>
      <c r="R344" s="28">
        <v>4980.8100000000004</v>
      </c>
      <c r="S344" s="27">
        <v>1.5569558565775399</v>
      </c>
    </row>
    <row r="345" spans="1:19" x14ac:dyDescent="0.2">
      <c r="A345" s="32" t="s">
        <v>76</v>
      </c>
      <c r="B345" s="20">
        <f>D345+H345+J345+L345+N345+P345+R345</f>
        <v>26212459.870000005</v>
      </c>
      <c r="C345" s="21">
        <f t="shared" si="145"/>
        <v>0.22216849173949729</v>
      </c>
      <c r="D345" s="22">
        <v>24576565.350000001</v>
      </c>
      <c r="E345" s="21">
        <v>3.0491215974570701E-2</v>
      </c>
      <c r="F345" s="22">
        <f t="shared" si="146"/>
        <v>1635894.52</v>
      </c>
      <c r="G345" s="21">
        <f t="shared" si="147"/>
        <v>3.1017973653337991</v>
      </c>
      <c r="H345" s="22">
        <v>159787.26</v>
      </c>
      <c r="I345" s="21">
        <v>2.9562663055865697</v>
      </c>
      <c r="J345" s="22">
        <v>230123.37</v>
      </c>
      <c r="K345" s="21">
        <v>3.1616211717219302</v>
      </c>
      <c r="L345" s="22">
        <v>346505.01</v>
      </c>
      <c r="M345" s="21">
        <v>3.1171507124817595</v>
      </c>
      <c r="N345" s="22">
        <v>371894.92</v>
      </c>
      <c r="O345" s="21">
        <v>3.4767020350802293</v>
      </c>
      <c r="P345" s="22">
        <v>521506.08</v>
      </c>
      <c r="Q345" s="21">
        <v>2.8206594642194802</v>
      </c>
      <c r="R345" s="23">
        <v>6077.88</v>
      </c>
      <c r="S345" s="24">
        <v>4.9703969805261004</v>
      </c>
    </row>
    <row r="346" spans="1:19" x14ac:dyDescent="0.2">
      <c r="A346" s="19" t="s">
        <v>11</v>
      </c>
      <c r="B346" s="20">
        <f t="shared" ref="B346:B356" si="148">D346+H346+J346+L346+N346+P346+R346</f>
        <v>30657667.000000004</v>
      </c>
      <c r="C346" s="21">
        <f t="shared" si="145"/>
        <v>0.15842693561776894</v>
      </c>
      <c r="D346" s="22">
        <v>29298314.030000001</v>
      </c>
      <c r="E346" s="21">
        <v>3.6488249627789196E-2</v>
      </c>
      <c r="F346" s="22">
        <f t="shared" si="146"/>
        <v>1359352.9699999997</v>
      </c>
      <c r="G346" s="21">
        <f t="shared" si="147"/>
        <v>2.7865875336263852</v>
      </c>
      <c r="H346" s="22">
        <v>89697.67</v>
      </c>
      <c r="I346" s="21">
        <v>1.1190000030101099</v>
      </c>
      <c r="J346" s="22">
        <v>269785.59000000003</v>
      </c>
      <c r="K346" s="21">
        <v>2.9700013666408198</v>
      </c>
      <c r="L346" s="22">
        <v>284422.27</v>
      </c>
      <c r="M346" s="21">
        <v>2.5585999000711204</v>
      </c>
      <c r="N346" s="22">
        <v>464942.87</v>
      </c>
      <c r="O346" s="21">
        <v>2.9736613887637393</v>
      </c>
      <c r="P346" s="22">
        <v>249491.93</v>
      </c>
      <c r="Q346" s="21">
        <v>3.0905601992818004</v>
      </c>
      <c r="R346" s="23">
        <v>1012.64</v>
      </c>
      <c r="S346" s="24">
        <v>4.8837642202559604</v>
      </c>
    </row>
    <row r="347" spans="1:19" x14ac:dyDescent="0.2">
      <c r="A347" s="19" t="s">
        <v>12</v>
      </c>
      <c r="B347" s="20">
        <f t="shared" si="148"/>
        <v>32455096.190000001</v>
      </c>
      <c r="C347" s="21">
        <f t="shared" si="145"/>
        <v>0.19680216816205337</v>
      </c>
      <c r="D347" s="22">
        <v>30943773.719999999</v>
      </c>
      <c r="E347" s="21">
        <v>4.9891133478725598E-2</v>
      </c>
      <c r="F347" s="22">
        <f t="shared" si="146"/>
        <v>1511322.4699999997</v>
      </c>
      <c r="G347" s="21">
        <f t="shared" si="147"/>
        <v>3.2047517649228077</v>
      </c>
      <c r="H347" s="22">
        <v>100494.27</v>
      </c>
      <c r="I347" s="21">
        <v>1.9933217336669999</v>
      </c>
      <c r="J347" s="22">
        <v>209585.25</v>
      </c>
      <c r="K347" s="21">
        <v>3.8111268741478699</v>
      </c>
      <c r="L347" s="22">
        <v>322886.17</v>
      </c>
      <c r="M347" s="21">
        <v>2.8834609645869897</v>
      </c>
      <c r="N347" s="22">
        <v>412972.46</v>
      </c>
      <c r="O347" s="21">
        <v>3.3443062147534</v>
      </c>
      <c r="P347" s="22">
        <v>455978.16</v>
      </c>
      <c r="Q347" s="21">
        <v>3.2588068233355698</v>
      </c>
      <c r="R347" s="23">
        <v>9406.16</v>
      </c>
      <c r="S347" s="24">
        <v>4.9179677041428196</v>
      </c>
    </row>
    <row r="348" spans="1:19" x14ac:dyDescent="0.2">
      <c r="A348" s="19" t="s">
        <v>13</v>
      </c>
      <c r="B348" s="20">
        <f t="shared" si="148"/>
        <v>35441812.640000001</v>
      </c>
      <c r="C348" s="21">
        <f t="shared" si="145"/>
        <v>0.22380914747705741</v>
      </c>
      <c r="D348" s="22">
        <v>33380685.170000002</v>
      </c>
      <c r="E348" s="21">
        <v>3.8941949195466403E-2</v>
      </c>
      <c r="F348" s="22">
        <f t="shared" si="146"/>
        <v>2061127.4700000002</v>
      </c>
      <c r="G348" s="21">
        <f t="shared" si="147"/>
        <v>3.2177985216993874</v>
      </c>
      <c r="H348" s="22">
        <v>125820.97</v>
      </c>
      <c r="I348" s="21">
        <v>3.8024187708932802</v>
      </c>
      <c r="J348" s="22">
        <v>282444.41000000003</v>
      </c>
      <c r="K348" s="21">
        <v>3.1553664358236002</v>
      </c>
      <c r="L348" s="22">
        <v>501412.71</v>
      </c>
      <c r="M348" s="21">
        <v>2.4676484634783202</v>
      </c>
      <c r="N348" s="22">
        <v>749482.77</v>
      </c>
      <c r="O348" s="21">
        <v>3.5316526664115298</v>
      </c>
      <c r="P348" s="22">
        <v>398095.31</v>
      </c>
      <c r="Q348" s="21">
        <v>3.4111701295852996</v>
      </c>
      <c r="R348" s="23">
        <v>3871.3</v>
      </c>
      <c r="S348" s="24">
        <v>5.2848758556557183</v>
      </c>
    </row>
    <row r="349" spans="1:19" x14ac:dyDescent="0.2">
      <c r="A349" s="19" t="s">
        <v>14</v>
      </c>
      <c r="B349" s="20">
        <f t="shared" si="148"/>
        <v>32762488.959999993</v>
      </c>
      <c r="C349" s="21">
        <f t="shared" si="145"/>
        <v>0.22328131400612625</v>
      </c>
      <c r="D349" s="22">
        <v>30890073.739999998</v>
      </c>
      <c r="E349" s="21">
        <v>4.2108262885616504E-2</v>
      </c>
      <c r="F349" s="22">
        <f t="shared" si="146"/>
        <v>1872415.2200000002</v>
      </c>
      <c r="G349" s="21">
        <f t="shared" si="147"/>
        <v>3.2121744019470229</v>
      </c>
      <c r="H349" s="22">
        <v>109224.33</v>
      </c>
      <c r="I349" s="21">
        <v>2.0134713401308999</v>
      </c>
      <c r="J349" s="22">
        <v>318738.22000000003</v>
      </c>
      <c r="K349" s="21">
        <v>3.1701726394782499</v>
      </c>
      <c r="L349" s="22">
        <v>335447.55</v>
      </c>
      <c r="M349" s="21">
        <v>2.6140936438498401</v>
      </c>
      <c r="N349" s="22">
        <v>644243.66</v>
      </c>
      <c r="O349" s="21">
        <v>3.1710143454108701</v>
      </c>
      <c r="P349" s="22">
        <v>463820.22</v>
      </c>
      <c r="Q349" s="21">
        <v>4.0094165698511395</v>
      </c>
      <c r="R349" s="23">
        <v>941.24</v>
      </c>
      <c r="S349" s="24">
        <v>4.9969461561344595</v>
      </c>
    </row>
    <row r="350" spans="1:19" x14ac:dyDescent="0.2">
      <c r="A350" s="19" t="s">
        <v>15</v>
      </c>
      <c r="B350" s="20">
        <f t="shared" si="148"/>
        <v>32321459.560000002</v>
      </c>
      <c r="C350" s="21">
        <f t="shared" si="145"/>
        <v>0.21207932289305328</v>
      </c>
      <c r="D350" s="22">
        <v>30676369.379999999</v>
      </c>
      <c r="E350" s="21">
        <v>4.7552226697043398E-2</v>
      </c>
      <c r="F350" s="22">
        <f t="shared" si="146"/>
        <v>1645090.18</v>
      </c>
      <c r="G350" s="21">
        <f t="shared" si="147"/>
        <v>3.2800533691107461</v>
      </c>
      <c r="H350" s="22">
        <v>128802.96</v>
      </c>
      <c r="I350" s="21">
        <v>2.3497972895964496</v>
      </c>
      <c r="J350" s="22">
        <v>215011.29</v>
      </c>
      <c r="K350" s="21">
        <v>3.5581569791056102</v>
      </c>
      <c r="L350" s="22">
        <v>226683.02</v>
      </c>
      <c r="M350" s="21">
        <v>2.7881701474596601</v>
      </c>
      <c r="N350" s="22">
        <v>707825.71</v>
      </c>
      <c r="O350" s="21">
        <v>3.4595638478574098</v>
      </c>
      <c r="P350" s="22">
        <v>365965.78</v>
      </c>
      <c r="Q350" s="21">
        <v>3.39838524492645</v>
      </c>
      <c r="R350" s="23">
        <v>801.42</v>
      </c>
      <c r="S350" s="24">
        <v>4.7254197549349897</v>
      </c>
    </row>
    <row r="351" spans="1:19" x14ac:dyDescent="0.2">
      <c r="A351" s="19" t="s">
        <v>16</v>
      </c>
      <c r="B351" s="20">
        <f t="shared" si="148"/>
        <v>37005188.820000008</v>
      </c>
      <c r="C351" s="21">
        <f t="shared" si="145"/>
        <v>0.18549291352866007</v>
      </c>
      <c r="D351" s="22">
        <v>35346835.850000001</v>
      </c>
      <c r="E351" s="21">
        <v>3.4329110952091103E-2</v>
      </c>
      <c r="F351" s="22">
        <f t="shared" si="146"/>
        <v>1658352.97</v>
      </c>
      <c r="G351" s="21">
        <f t="shared" si="147"/>
        <v>3.40746206774062</v>
      </c>
      <c r="H351" s="22">
        <v>117374.44</v>
      </c>
      <c r="I351" s="21">
        <v>3.3730541027501402</v>
      </c>
      <c r="J351" s="22">
        <v>265891.42</v>
      </c>
      <c r="K351" s="21">
        <v>3.1458008897015204</v>
      </c>
      <c r="L351" s="22">
        <v>240898.1</v>
      </c>
      <c r="M351" s="21">
        <v>2.6529793879652797</v>
      </c>
      <c r="N351" s="22">
        <v>657983.53</v>
      </c>
      <c r="O351" s="21">
        <v>3.8503290890882895</v>
      </c>
      <c r="P351" s="22">
        <v>356291.81</v>
      </c>
      <c r="Q351" s="21">
        <v>3.3012782696296101</v>
      </c>
      <c r="R351" s="23">
        <v>19913.670000000002</v>
      </c>
      <c r="S351" s="24">
        <v>3.49778863464143</v>
      </c>
    </row>
    <row r="352" spans="1:19" x14ac:dyDescent="0.2">
      <c r="A352" s="19" t="s">
        <v>17</v>
      </c>
      <c r="B352" s="20">
        <f t="shared" si="148"/>
        <v>34925350.340000004</v>
      </c>
      <c r="C352" s="21">
        <f t="shared" si="145"/>
        <v>0.17938618455673871</v>
      </c>
      <c r="D352" s="22">
        <v>33137030.91</v>
      </c>
      <c r="E352" s="21">
        <v>2.8232465169885704E-2</v>
      </c>
      <c r="F352" s="22">
        <f t="shared" si="146"/>
        <v>1788319.4300000002</v>
      </c>
      <c r="G352" s="21">
        <f t="shared" si="147"/>
        <v>2.9802199659598827</v>
      </c>
      <c r="H352" s="22">
        <v>131054.62000000002</v>
      </c>
      <c r="I352" s="21">
        <v>1.9927663969419798</v>
      </c>
      <c r="J352" s="22">
        <v>281953.11</v>
      </c>
      <c r="K352" s="21">
        <v>2.87762780626892</v>
      </c>
      <c r="L352" s="22">
        <v>335962.34</v>
      </c>
      <c r="M352" s="21">
        <v>2.23849512031616</v>
      </c>
      <c r="N352" s="22">
        <v>651172.85</v>
      </c>
      <c r="O352" s="21">
        <v>3.3761414960712801</v>
      </c>
      <c r="P352" s="22">
        <v>387029.39</v>
      </c>
      <c r="Q352" s="21">
        <v>3.3635573841045998</v>
      </c>
      <c r="R352" s="23">
        <v>1147.1200000000001</v>
      </c>
      <c r="S352" s="24">
        <v>4.1587778087732792</v>
      </c>
    </row>
    <row r="353" spans="1:19" x14ac:dyDescent="0.2">
      <c r="A353" s="19" t="s">
        <v>18</v>
      </c>
      <c r="B353" s="20">
        <f t="shared" si="148"/>
        <v>34270652.090000004</v>
      </c>
      <c r="C353" s="21">
        <f t="shared" si="145"/>
        <v>0.1966444211479256</v>
      </c>
      <c r="D353" s="22">
        <v>32612841.399999999</v>
      </c>
      <c r="E353" s="21">
        <v>3.8567890867675203E-2</v>
      </c>
      <c r="F353" s="22">
        <f t="shared" si="146"/>
        <v>1657810.6900000002</v>
      </c>
      <c r="G353" s="21">
        <f t="shared" si="147"/>
        <v>3.3063630652544518</v>
      </c>
      <c r="H353" s="22">
        <v>145971.6</v>
      </c>
      <c r="I353" s="21">
        <v>2.5988930449484702</v>
      </c>
      <c r="J353" s="22">
        <v>218071.79</v>
      </c>
      <c r="K353" s="21">
        <v>3.4126312183707896</v>
      </c>
      <c r="L353" s="22">
        <v>327919.74</v>
      </c>
      <c r="M353" s="21">
        <v>3.0243594636907201</v>
      </c>
      <c r="N353" s="22">
        <v>631869.44000000006</v>
      </c>
      <c r="O353" s="21">
        <v>3.5695625825803501</v>
      </c>
      <c r="P353" s="22">
        <v>332236.81</v>
      </c>
      <c r="Q353" s="21">
        <v>3.3170920525031495</v>
      </c>
      <c r="R353" s="23">
        <v>1741.31</v>
      </c>
      <c r="S353" s="24">
        <v>4.8561709862115299</v>
      </c>
    </row>
    <row r="354" spans="1:19" x14ac:dyDescent="0.2">
      <c r="A354" s="19" t="s">
        <v>19</v>
      </c>
      <c r="B354" s="20">
        <f t="shared" si="148"/>
        <v>34107022.909999996</v>
      </c>
      <c r="C354" s="21">
        <f t="shared" si="145"/>
        <v>0.27531635070813626</v>
      </c>
      <c r="D354" s="22">
        <v>32019407.989999998</v>
      </c>
      <c r="E354" s="21">
        <v>5.8747179048015893E-2</v>
      </c>
      <c r="F354" s="22">
        <f t="shared" si="146"/>
        <v>2087614.9200000002</v>
      </c>
      <c r="G354" s="21">
        <f t="shared" si="147"/>
        <v>3.5970097334330204</v>
      </c>
      <c r="H354" s="22">
        <v>154918.98000000001</v>
      </c>
      <c r="I354" s="21">
        <v>2.3330999661887799</v>
      </c>
      <c r="J354" s="22">
        <v>268857.34000000003</v>
      </c>
      <c r="K354" s="21">
        <v>3.4389094510121998</v>
      </c>
      <c r="L354" s="22">
        <v>453408.25</v>
      </c>
      <c r="M354" s="21">
        <v>3.5366105215332997</v>
      </c>
      <c r="N354" s="22">
        <v>576040.32999999996</v>
      </c>
      <c r="O354" s="21">
        <v>4.0452462239926801</v>
      </c>
      <c r="P354" s="22">
        <v>632537.16</v>
      </c>
      <c r="Q354" s="21">
        <v>3.6050302481833598</v>
      </c>
      <c r="R354" s="23">
        <v>1852.86</v>
      </c>
      <c r="S354" s="24">
        <v>4.9030796714268794</v>
      </c>
    </row>
    <row r="355" spans="1:19" x14ac:dyDescent="0.2">
      <c r="A355" s="19" t="s">
        <v>20</v>
      </c>
      <c r="B355" s="20">
        <f t="shared" si="148"/>
        <v>37497463.450000003</v>
      </c>
      <c r="C355" s="21">
        <f t="shared" si="145"/>
        <v>0.23914181903149512</v>
      </c>
      <c r="D355" s="22">
        <v>35390325.890000001</v>
      </c>
      <c r="E355" s="21">
        <v>5.1281363168029295E-2</v>
      </c>
      <c r="F355" s="22">
        <f t="shared" si="146"/>
        <v>2107137.56</v>
      </c>
      <c r="G355" s="21">
        <f t="shared" si="147"/>
        <v>3.3943429226803805</v>
      </c>
      <c r="H355" s="22">
        <v>216797.17</v>
      </c>
      <c r="I355" s="21">
        <v>2.1962277814788798</v>
      </c>
      <c r="J355" s="22">
        <v>237467.4</v>
      </c>
      <c r="K355" s="21">
        <v>3.5027880210083602</v>
      </c>
      <c r="L355" s="22">
        <v>443558.23</v>
      </c>
      <c r="M355" s="21">
        <v>3.2339186945082701</v>
      </c>
      <c r="N355" s="22">
        <v>448454.64</v>
      </c>
      <c r="O355" s="21">
        <v>3.2884755778198702</v>
      </c>
      <c r="P355" s="22">
        <v>758108.81</v>
      </c>
      <c r="Q355" s="21">
        <v>3.8566147701146001</v>
      </c>
      <c r="R355" s="23">
        <v>2751.31</v>
      </c>
      <c r="S355" s="24">
        <v>4.1858295139406296</v>
      </c>
    </row>
    <row r="356" spans="1:19" ht="13.5" thickBot="1" x14ac:dyDescent="0.25">
      <c r="A356" s="25" t="s">
        <v>21</v>
      </c>
      <c r="B356" s="26">
        <f t="shared" si="148"/>
        <v>39713783.050000004</v>
      </c>
      <c r="C356" s="27">
        <f t="shared" ref="C356:C367" si="149">(D356*E356+H356*I356+J356*K356+L356*M356+N356*O356+P356*Q356+R356*S356)/(D356+H356+J356+L356+N356+P356+R356)</f>
        <v>0.25642056263637669</v>
      </c>
      <c r="D356" s="28">
        <v>37301073.579999998</v>
      </c>
      <c r="E356" s="27">
        <v>5.8866529176182493E-2</v>
      </c>
      <c r="F356" s="28">
        <f t="shared" ref="F356:F367" si="150">H356+J356+L356+N356+P356+R356</f>
        <v>2412709.4700000002</v>
      </c>
      <c r="G356" s="27">
        <f t="shared" ref="G356:G367" si="151">(H356*I356+J356*K356+L356*M356+N356*O356+P356*Q356+R356*S356)/(H356+J356+L356+N356+P356+R356)</f>
        <v>3.3106538342969243</v>
      </c>
      <c r="H356" s="28">
        <v>269829.02</v>
      </c>
      <c r="I356" s="27">
        <v>1.7969494900881999</v>
      </c>
      <c r="J356" s="28">
        <v>338459.48</v>
      </c>
      <c r="K356" s="27">
        <v>3.4849270016014899</v>
      </c>
      <c r="L356" s="28">
        <v>549225.44999999995</v>
      </c>
      <c r="M356" s="27">
        <v>3.0881450145837199</v>
      </c>
      <c r="N356" s="28">
        <v>820819.34</v>
      </c>
      <c r="O356" s="27">
        <v>3.7852543436659301</v>
      </c>
      <c r="P356" s="28">
        <v>424628.03</v>
      </c>
      <c r="Q356" s="27">
        <v>3.4845439614525704</v>
      </c>
      <c r="R356" s="28">
        <v>9748.15</v>
      </c>
      <c r="S356" s="27">
        <v>4.1584620671614605</v>
      </c>
    </row>
    <row r="357" spans="1:19" x14ac:dyDescent="0.2">
      <c r="A357" s="32" t="s">
        <v>77</v>
      </c>
      <c r="B357" s="20">
        <f>D357+H357+J357+L357+N357+P357+R357</f>
        <v>26797404.890000001</v>
      </c>
      <c r="C357" s="21">
        <f t="shared" si="149"/>
        <v>0.309168394178784</v>
      </c>
      <c r="D357" s="22">
        <v>24678122.969999999</v>
      </c>
      <c r="E357" s="21">
        <v>9.0858829300987112E-2</v>
      </c>
      <c r="F357" s="22">
        <f t="shared" si="150"/>
        <v>2119281.92</v>
      </c>
      <c r="G357" s="21">
        <f t="shared" si="151"/>
        <v>2.8512890232178245</v>
      </c>
      <c r="H357" s="22">
        <v>215556.03</v>
      </c>
      <c r="I357" s="21">
        <v>2.1194108946986998</v>
      </c>
      <c r="J357" s="22">
        <v>319658.61</v>
      </c>
      <c r="K357" s="21">
        <v>4.6863025851235491</v>
      </c>
      <c r="L357" s="22">
        <v>318380</v>
      </c>
      <c r="M357" s="21">
        <v>3.1304118506187604</v>
      </c>
      <c r="N357" s="22">
        <v>962715.83</v>
      </c>
      <c r="O357" s="21">
        <v>2.3921340697181601</v>
      </c>
      <c r="P357" s="22">
        <v>299315.76</v>
      </c>
      <c r="Q357" s="21">
        <v>2.57237333209584</v>
      </c>
      <c r="R357" s="23">
        <v>3655.69</v>
      </c>
      <c r="S357" s="24">
        <v>4.9946156539531499</v>
      </c>
    </row>
    <row r="358" spans="1:19" x14ac:dyDescent="0.2">
      <c r="A358" s="19" t="s">
        <v>11</v>
      </c>
      <c r="B358" s="20">
        <f t="shared" ref="B358:B368" si="152">D358+H358+J358+L358+N358+P358+R358</f>
        <v>31950759.420000002</v>
      </c>
      <c r="C358" s="21">
        <f t="shared" si="149"/>
        <v>0.26089595530183474</v>
      </c>
      <c r="D358" s="22">
        <v>29917018.219999999</v>
      </c>
      <c r="E358" s="21">
        <v>8.1910844465835894E-2</v>
      </c>
      <c r="F358" s="22">
        <f t="shared" si="150"/>
        <v>2033741.2</v>
      </c>
      <c r="G358" s="21">
        <f t="shared" si="151"/>
        <v>2.8938272358351189</v>
      </c>
      <c r="H358" s="22">
        <v>332690.31</v>
      </c>
      <c r="I358" s="21">
        <v>1.1987166217735599</v>
      </c>
      <c r="J358" s="22">
        <v>209242.42</v>
      </c>
      <c r="K358" s="21">
        <v>4.9431034266378697</v>
      </c>
      <c r="L358" s="22">
        <v>322544.37</v>
      </c>
      <c r="M358" s="21">
        <v>3.2177024435428803</v>
      </c>
      <c r="N358" s="22">
        <v>453792.71</v>
      </c>
      <c r="O358" s="21">
        <v>2.9273971197113302</v>
      </c>
      <c r="P358" s="22">
        <v>705687.96</v>
      </c>
      <c r="Q358" s="21">
        <v>2.9009626703847999</v>
      </c>
      <c r="R358" s="23">
        <v>9783.43</v>
      </c>
      <c r="S358" s="24">
        <v>3.9586973893613999</v>
      </c>
    </row>
    <row r="359" spans="1:19" x14ac:dyDescent="0.2">
      <c r="A359" s="19" t="s">
        <v>12</v>
      </c>
      <c r="B359" s="20">
        <f t="shared" si="152"/>
        <v>30528968.089999996</v>
      </c>
      <c r="C359" s="21">
        <f t="shared" si="149"/>
        <v>0.27884192181682083</v>
      </c>
      <c r="D359" s="22">
        <v>28486757.239999998</v>
      </c>
      <c r="E359" s="21">
        <v>9.5197582510096884E-2</v>
      </c>
      <c r="F359" s="22">
        <f t="shared" si="150"/>
        <v>2042210.85</v>
      </c>
      <c r="G359" s="21">
        <f t="shared" si="151"/>
        <v>2.8404930423810044</v>
      </c>
      <c r="H359" s="22">
        <v>388295.2</v>
      </c>
      <c r="I359" s="21">
        <v>1.3165043175913602</v>
      </c>
      <c r="J359" s="22">
        <v>256757.86</v>
      </c>
      <c r="K359" s="21">
        <v>4.53176014358431</v>
      </c>
      <c r="L359" s="22">
        <v>298489.65000000002</v>
      </c>
      <c r="M359" s="21">
        <v>2.6445115631312501</v>
      </c>
      <c r="N359" s="22">
        <v>489838.55</v>
      </c>
      <c r="O359" s="21">
        <v>3.3296564992689901</v>
      </c>
      <c r="P359" s="22">
        <v>605063.81000000006</v>
      </c>
      <c r="Q359" s="21">
        <v>2.7866689822351098</v>
      </c>
      <c r="R359" s="23">
        <v>3765.78</v>
      </c>
      <c r="S359" s="24">
        <v>5.2213280117266496</v>
      </c>
    </row>
    <row r="360" spans="1:19" hidden="1" x14ac:dyDescent="0.2">
      <c r="A360" s="19" t="s">
        <v>13</v>
      </c>
      <c r="B360" s="20">
        <f t="shared" si="152"/>
        <v>0</v>
      </c>
      <c r="C360" s="21" t="e">
        <f t="shared" si="149"/>
        <v>#DIV/0!</v>
      </c>
      <c r="D360" s="22"/>
      <c r="E360" s="21"/>
      <c r="F360" s="22">
        <f t="shared" si="150"/>
        <v>0</v>
      </c>
      <c r="G360" s="21" t="e">
        <f t="shared" si="151"/>
        <v>#DIV/0!</v>
      </c>
      <c r="H360" s="22"/>
      <c r="I360" s="21"/>
      <c r="J360" s="22"/>
      <c r="K360" s="21"/>
      <c r="L360" s="22"/>
      <c r="M360" s="21"/>
      <c r="N360" s="22"/>
      <c r="O360" s="21"/>
      <c r="P360" s="22"/>
      <c r="Q360" s="21"/>
      <c r="R360" s="23"/>
      <c r="S360" s="24"/>
    </row>
    <row r="361" spans="1:19" hidden="1" x14ac:dyDescent="0.2">
      <c r="A361" s="19" t="s">
        <v>14</v>
      </c>
      <c r="B361" s="20">
        <f t="shared" si="152"/>
        <v>0</v>
      </c>
      <c r="C361" s="21" t="e">
        <f t="shared" si="149"/>
        <v>#DIV/0!</v>
      </c>
      <c r="D361" s="22"/>
      <c r="E361" s="21"/>
      <c r="F361" s="22">
        <f t="shared" si="150"/>
        <v>0</v>
      </c>
      <c r="G361" s="21" t="e">
        <f t="shared" si="151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idden="1" x14ac:dyDescent="0.2">
      <c r="A362" s="19" t="s">
        <v>15</v>
      </c>
      <c r="B362" s="20">
        <f t="shared" si="152"/>
        <v>0</v>
      </c>
      <c r="C362" s="21" t="e">
        <f t="shared" si="149"/>
        <v>#DIV/0!</v>
      </c>
      <c r="D362" s="22"/>
      <c r="E362" s="21"/>
      <c r="F362" s="22">
        <f t="shared" si="150"/>
        <v>0</v>
      </c>
      <c r="G362" s="21" t="e">
        <f t="shared" si="151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idden="1" x14ac:dyDescent="0.2">
      <c r="A363" s="19" t="s">
        <v>16</v>
      </c>
      <c r="B363" s="20">
        <f t="shared" si="152"/>
        <v>0</v>
      </c>
      <c r="C363" s="21" t="e">
        <f t="shared" si="149"/>
        <v>#DIV/0!</v>
      </c>
      <c r="D363" s="22"/>
      <c r="E363" s="21"/>
      <c r="F363" s="22">
        <f t="shared" si="150"/>
        <v>0</v>
      </c>
      <c r="G363" s="21" t="e">
        <f t="shared" si="151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52"/>
        <v>0</v>
      </c>
      <c r="C364" s="21" t="e">
        <f t="shared" si="149"/>
        <v>#DIV/0!</v>
      </c>
      <c r="D364" s="22"/>
      <c r="E364" s="21"/>
      <c r="F364" s="22">
        <f t="shared" si="150"/>
        <v>0</v>
      </c>
      <c r="G364" s="21" t="e">
        <f t="shared" si="151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52"/>
        <v>0</v>
      </c>
      <c r="C365" s="21" t="e">
        <f t="shared" si="149"/>
        <v>#DIV/0!</v>
      </c>
      <c r="D365" s="22"/>
      <c r="E365" s="21"/>
      <c r="F365" s="22">
        <f t="shared" si="150"/>
        <v>0</v>
      </c>
      <c r="G365" s="21" t="e">
        <f t="shared" si="151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52"/>
        <v>0</v>
      </c>
      <c r="C366" s="21" t="e">
        <f t="shared" si="149"/>
        <v>#DIV/0!</v>
      </c>
      <c r="D366" s="22"/>
      <c r="E366" s="21"/>
      <c r="F366" s="22">
        <f t="shared" si="150"/>
        <v>0</v>
      </c>
      <c r="G366" s="21" t="e">
        <f t="shared" si="151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52"/>
        <v>0</v>
      </c>
      <c r="C367" s="21" t="e">
        <f t="shared" si="149"/>
        <v>#DIV/0!</v>
      </c>
      <c r="D367" s="22"/>
      <c r="E367" s="21"/>
      <c r="F367" s="22">
        <f t="shared" si="150"/>
        <v>0</v>
      </c>
      <c r="G367" s="21" t="e">
        <f t="shared" si="151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si="152"/>
        <v>0</v>
      </c>
      <c r="C368" s="27" t="e">
        <f t="shared" ref="C368" si="153">(D368*E368+H368*I368+J368*K368+L368*M368+N368*O368+P368*Q368+R368*S368)/(D368+H368+J368+L368+N368+P368+R368)</f>
        <v>#DIV/0!</v>
      </c>
      <c r="D368" s="28"/>
      <c r="E368" s="27"/>
      <c r="F368" s="28">
        <f t="shared" ref="F368" si="154">H368+J368+L368+N368+P368+R368</f>
        <v>0</v>
      </c>
      <c r="G368" s="27" t="e">
        <f t="shared" ref="G368" si="155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x14ac:dyDescent="0.2">
      <c r="A334" s="19" t="s">
        <v>11</v>
      </c>
      <c r="B334" s="20">
        <f t="shared" si="103"/>
        <v>5916625.4700000007</v>
      </c>
      <c r="C334" s="21">
        <f t="shared" si="104"/>
        <v>0.98795209002810147</v>
      </c>
      <c r="D334" s="22">
        <v>5302750.9000000004</v>
      </c>
      <c r="E334" s="21">
        <v>0.81541971149351899</v>
      </c>
      <c r="F334" s="22">
        <f t="shared" si="101"/>
        <v>613874.57000000007</v>
      </c>
      <c r="G334" s="21">
        <f t="shared" si="102"/>
        <v>2.4783155457962724</v>
      </c>
      <c r="H334" s="22">
        <v>31248.1</v>
      </c>
      <c r="I334" s="21">
        <v>0.5</v>
      </c>
      <c r="J334" s="22">
        <v>227.2</v>
      </c>
      <c r="K334" s="21">
        <v>3</v>
      </c>
      <c r="L334" s="22">
        <v>738</v>
      </c>
      <c r="M334" s="21">
        <v>4.5367208672086701</v>
      </c>
      <c r="N334" s="22">
        <v>550177.65</v>
      </c>
      <c r="O334" s="21">
        <v>2.6532471738901102</v>
      </c>
      <c r="P334" s="22">
        <v>31483.62</v>
      </c>
      <c r="Q334" s="21">
        <v>1.3328786524548299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05">D335+H335+J335+L335+N335+P335+R335</f>
        <v>6717457.0999999987</v>
      </c>
      <c r="C335" s="21">
        <f t="shared" ref="C335" si="106">(D335*E335+H335*I335+J335*K335+L335*M335+N335*O335+P335*Q335+R335*S335)/(D335+H335+J335+L335+N335+P335+R335)</f>
        <v>0.36259362225030051</v>
      </c>
      <c r="D335" s="22">
        <v>6090508.3899999997</v>
      </c>
      <c r="E335" s="21">
        <v>0.129418819370512</v>
      </c>
      <c r="F335" s="22">
        <f t="shared" ref="F335" si="107">H335+J335+L335+N335+P335+R335</f>
        <v>626948.71000000008</v>
      </c>
      <c r="G335" s="21">
        <f t="shared" ref="G335" si="108">(H335*I335+J335*K335+L335*M335+N335*O335+P335*Q335+R335*S335)/(H335+J335+L335+N335+P335+R335)</f>
        <v>2.6277758781894622</v>
      </c>
      <c r="H335" s="22"/>
      <c r="I335" s="21"/>
      <c r="J335" s="22">
        <v>412.7</v>
      </c>
      <c r="K335" s="21">
        <v>5.2570874727404888</v>
      </c>
      <c r="L335" s="22">
        <v>671.1</v>
      </c>
      <c r="M335" s="21">
        <v>3.7</v>
      </c>
      <c r="N335" s="22">
        <v>619926.1</v>
      </c>
      <c r="O335" s="21">
        <v>2.6319640679752001</v>
      </c>
      <c r="P335" s="22">
        <v>5938.81</v>
      </c>
      <c r="Q335" s="21">
        <v>1.8867091218611101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09">D336+H336+J336+L336+N336+P336+R336</f>
        <v>14223468.029999997</v>
      </c>
      <c r="C336" s="21">
        <f t="shared" ref="C336" si="110">(D336*E336+H336*I336+J336*K336+L336*M336+N336*O336+P336*Q336+R336*S336)/(D336+H336+J336+L336+N336+P336+R336)</f>
        <v>0.76904384488569832</v>
      </c>
      <c r="D336" s="22">
        <v>13838925.43</v>
      </c>
      <c r="E336" s="21">
        <v>0.71592244203602207</v>
      </c>
      <c r="F336" s="22">
        <f t="shared" ref="F336" si="111">H336+J336+L336+N336+P336+R336</f>
        <v>384542.60000000003</v>
      </c>
      <c r="G336" s="21">
        <f t="shared" ref="G336" si="112">(H336*I336+J336*K336+L336*M336+N336*O336+P336*Q336+R336*S336)/(H336+J336+L336+N336+P336+R336)</f>
        <v>2.6807777666245554</v>
      </c>
      <c r="H336" s="22">
        <v>8924.6</v>
      </c>
      <c r="I336" s="21">
        <v>0.56403648342782908</v>
      </c>
      <c r="J336" s="22">
        <v>804</v>
      </c>
      <c r="K336" s="21">
        <v>4.7587064676616899</v>
      </c>
      <c r="L336" s="22">
        <v>157531.62</v>
      </c>
      <c r="M336" s="21">
        <v>4</v>
      </c>
      <c r="N336" s="22">
        <v>149157.86000000002</v>
      </c>
      <c r="O336" s="21">
        <v>1.7618055957627698</v>
      </c>
      <c r="P336" s="22">
        <v>68124.52</v>
      </c>
      <c r="Q336" s="21">
        <v>1.8950565816830698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13">D337+H337+J337+L337+N337+P337+R337</f>
        <v>11659945.35</v>
      </c>
      <c r="C337" s="21">
        <f t="shared" ref="C337" si="114">(D337*E337+H337*I337+J337*K337+L337*M337+N337*O337+P337*Q337+R337*S337)/(D337+H337+J337+L337+N337+P337+R337)</f>
        <v>0.63933347174736066</v>
      </c>
      <c r="D337" s="22">
        <v>9274127.7599999998</v>
      </c>
      <c r="E337" s="21">
        <v>0.140902811543756</v>
      </c>
      <c r="F337" s="22">
        <f t="shared" ref="F337" si="115">H337+J337+L337+N337+P337+R337</f>
        <v>2385817.59</v>
      </c>
      <c r="G337" s="21">
        <f t="shared" ref="G337" si="116">(H337*I337+J337*K337+L337*M337+N337*O337+P337*Q337+R337*S337)/(H337+J337+L337+N337+P337+R337)</f>
        <v>2.5768284594632394</v>
      </c>
      <c r="H337" s="22">
        <v>15596.1</v>
      </c>
      <c r="I337" s="21">
        <v>0.93116548367861196</v>
      </c>
      <c r="J337" s="22">
        <v>563.6</v>
      </c>
      <c r="K337" s="21">
        <v>3.7</v>
      </c>
      <c r="L337" s="22">
        <v>1235019.3</v>
      </c>
      <c r="M337" s="21">
        <v>2.3872336084140495</v>
      </c>
      <c r="N337" s="22">
        <v>1092495.05</v>
      </c>
      <c r="O337" s="21">
        <v>2.7953715442463603</v>
      </c>
      <c r="P337" s="22">
        <v>42143.54</v>
      </c>
      <c r="Q337" s="21">
        <v>3.0615757480268599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17">D338+H338+J338+L338+N338+P338+R338</f>
        <v>7257767.96</v>
      </c>
      <c r="C338" s="21">
        <f t="shared" ref="C338" si="118">(D338*E338+H338*I338+J338*K338+L338*M338+N338*O338+P338*Q338+R338*S338)/(D338+H338+J338+L338+N338+P338+R338)</f>
        <v>0.62956123088840088</v>
      </c>
      <c r="D338" s="22">
        <v>7107135.8799999999</v>
      </c>
      <c r="E338" s="21">
        <v>0.57872915008907899</v>
      </c>
      <c r="F338" s="22">
        <f t="shared" ref="F338" si="119">H338+J338+L338+N338+P338+R338</f>
        <v>150632.08000000002</v>
      </c>
      <c r="G338" s="21">
        <f t="shared" ref="G338" si="120">(H338*I338+J338*K338+L338*M338+N338*O338+P338*Q338+R338*S338)/(H338+J338+L338+N338+P338+R338)</f>
        <v>3.0279248816055655</v>
      </c>
      <c r="H338" s="22">
        <v>595.20000000000005</v>
      </c>
      <c r="I338" s="21">
        <v>3.78618951612903</v>
      </c>
      <c r="J338" s="22"/>
      <c r="K338" s="21"/>
      <c r="L338" s="22">
        <v>0.3</v>
      </c>
      <c r="M338" s="21">
        <v>4.5</v>
      </c>
      <c r="N338" s="22">
        <v>76294.97</v>
      </c>
      <c r="O338" s="21">
        <v>2.9471056873080901</v>
      </c>
      <c r="P338" s="22">
        <v>14863.61</v>
      </c>
      <c r="Q338" s="21">
        <v>1.5423839161549597</v>
      </c>
      <c r="R338" s="23">
        <v>58878</v>
      </c>
      <c r="S338" s="24">
        <v>3.5</v>
      </c>
    </row>
    <row r="339" spans="1:19" ht="14.25" customHeight="1" x14ac:dyDescent="0.2">
      <c r="A339" s="19" t="s">
        <v>16</v>
      </c>
      <c r="B339" s="20">
        <f t="shared" ref="B339" si="121">D339+H339+J339+L339+N339+P339+R339</f>
        <v>7117777.9500000002</v>
      </c>
      <c r="C339" s="21">
        <f t="shared" ref="C339" si="122">(D339*E339+H339*I339+J339*K339+L339*M339+N339*O339+P339*Q339+R339*S339)/(D339+H339+J339+L339+N339+P339+R339)</f>
        <v>0.33466160226310532</v>
      </c>
      <c r="D339" s="22">
        <v>6790502.8499999996</v>
      </c>
      <c r="E339" s="21">
        <v>0.21043496587296201</v>
      </c>
      <c r="F339" s="22">
        <f t="shared" ref="F339" si="123">H339+J339+L339+N339+P339+R339</f>
        <v>327275.10000000003</v>
      </c>
      <c r="G339" s="21">
        <f t="shared" ref="G339" si="124">(H339*I339+J339*K339+L339*M339+N339*O339+P339*Q339+R339*S339)/(H339+J339+L339+N339+P339+R339)</f>
        <v>2.9121914187788813</v>
      </c>
      <c r="H339" s="22">
        <v>12624.62</v>
      </c>
      <c r="I339" s="21">
        <v>0.53050450627424806</v>
      </c>
      <c r="J339" s="22">
        <v>8763.9</v>
      </c>
      <c r="K339" s="21">
        <v>1</v>
      </c>
      <c r="L339" s="22">
        <v>0.3</v>
      </c>
      <c r="M339" s="21">
        <v>4.5</v>
      </c>
      <c r="N339" s="22">
        <v>280423.7</v>
      </c>
      <c r="O339" s="21">
        <v>3.0024792840262804</v>
      </c>
      <c r="P339" s="22">
        <v>25462.58</v>
      </c>
      <c r="Q339" s="21">
        <v>3.7568353246214601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25">D340+H340+J340+L340+N340+P340+R340</f>
        <v>6245317.5700000003</v>
      </c>
      <c r="C340" s="21">
        <f t="shared" ref="C340" si="126">(D340*E340+H340*I340+J340*K340+L340*M340+N340*O340+P340*Q340+R340*S340)/(D340+H340+J340+L340+N340+P340+R340)</f>
        <v>0.18102582139790191</v>
      </c>
      <c r="D340" s="22">
        <v>5909099.54</v>
      </c>
      <c r="E340" s="21">
        <v>7.7833611684260104E-2</v>
      </c>
      <c r="F340" s="22">
        <f t="shared" ref="F340" si="127">H340+J340+L340+N340+P340+R340</f>
        <v>336218.03</v>
      </c>
      <c r="G340" s="21">
        <f t="shared" ref="G340" si="128">(H340*I340+J340*K340+L340*M340+N340*O340+P340*Q340+R340*S340)/(H340+J340+L340+N340+P340+R340)</f>
        <v>1.99464967420099</v>
      </c>
      <c r="H340" s="22">
        <v>16154.83</v>
      </c>
      <c r="I340" s="21">
        <v>0.61759114766295908</v>
      </c>
      <c r="J340" s="22">
        <v>8825.7000000000007</v>
      </c>
      <c r="K340" s="21">
        <v>1.0001189707332001</v>
      </c>
      <c r="L340" s="22">
        <v>12013.3</v>
      </c>
      <c r="M340" s="21">
        <v>5.0758242947399994</v>
      </c>
      <c r="N340" s="22">
        <v>203367.42</v>
      </c>
      <c r="O340" s="21">
        <v>1.8240177138501297</v>
      </c>
      <c r="P340" s="22">
        <v>95856.78</v>
      </c>
      <c r="Q340" s="21">
        <v>2.2941536060360002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29">D341+H341+J341+L341+N341+P341+R341</f>
        <v>7185975.0300000003</v>
      </c>
      <c r="C341" s="21">
        <f t="shared" ref="C341" si="130">(D341*E341+H341*I341+J341*K341+L341*M341+N341*O341+P341*Q341+R341*S341)/(D341+H341+J341+L341+N341+P341+R341)</f>
        <v>0.53615277076742107</v>
      </c>
      <c r="D341" s="22">
        <v>6739320.4500000002</v>
      </c>
      <c r="E341" s="21">
        <v>0.37796932448879195</v>
      </c>
      <c r="F341" s="22">
        <f t="shared" ref="F341" si="131">H341+J341+L341+N341+P341+R341</f>
        <v>446654.57999999996</v>
      </c>
      <c r="G341" s="21">
        <f t="shared" ref="G341" si="132">(H341*I341+J341*K341+L341*M341+N341*O341+P341*Q341+R341*S341)/(H341+J341+L341+N341+P341+R341)</f>
        <v>2.9228940739844211</v>
      </c>
      <c r="H341" s="22">
        <v>8871</v>
      </c>
      <c r="I341" s="21">
        <v>1</v>
      </c>
      <c r="J341" s="22">
        <v>133065.29999999999</v>
      </c>
      <c r="K341" s="21">
        <v>3.0000033817982601</v>
      </c>
      <c r="L341" s="22">
        <v>44355</v>
      </c>
      <c r="M341" s="21">
        <v>1.5</v>
      </c>
      <c r="N341" s="22">
        <v>88515.75</v>
      </c>
      <c r="O341" s="21">
        <v>1.58050849707538</v>
      </c>
      <c r="P341" s="22">
        <v>171847.53</v>
      </c>
      <c r="Q341" s="21">
        <v>4.0211475835585198</v>
      </c>
      <c r="R341" s="23"/>
      <c r="S341" s="24"/>
    </row>
    <row r="342" spans="1:19" ht="14.25" customHeight="1" x14ac:dyDescent="0.2">
      <c r="A342" s="19" t="s">
        <v>19</v>
      </c>
      <c r="B342" s="20">
        <f t="shared" ref="B342" si="133">D342+H342+J342+L342+N342+P342+R342</f>
        <v>7803835.7400000002</v>
      </c>
      <c r="C342" s="21">
        <f t="shared" ref="C342" si="134">(D342*E342+H342*I342+J342*K342+L342*M342+N342*O342+P342*Q342+R342*S342)/(D342+H342+J342+L342+N342+P342+R342)</f>
        <v>0.48875635316742366</v>
      </c>
      <c r="D342" s="22">
        <v>7281672.4400000004</v>
      </c>
      <c r="E342" s="21">
        <v>0.33671113308139999</v>
      </c>
      <c r="F342" s="22">
        <f t="shared" ref="F342" si="135">H342+J342+L342+N342+P342+R342</f>
        <v>522163.3</v>
      </c>
      <c r="G342" s="21">
        <f t="shared" ref="G342" si="136">(H342*I342+J342*K342+L342*M342+N342*O342+P342*Q342+R342*S342)/(H342+J342+L342+N342+P342+R342)</f>
        <v>2.6090575860080558</v>
      </c>
      <c r="H342" s="22">
        <v>12505.1</v>
      </c>
      <c r="I342" s="21">
        <v>0.50009596084797403</v>
      </c>
      <c r="J342" s="22"/>
      <c r="K342" s="21"/>
      <c r="L342" s="22"/>
      <c r="M342" s="21"/>
      <c r="N342" s="22">
        <v>508389.3</v>
      </c>
      <c r="O342" s="21">
        <v>2.6623536707007802</v>
      </c>
      <c r="P342" s="22">
        <v>1268.9000000000001</v>
      </c>
      <c r="Q342" s="21">
        <v>2.03975884624478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37">D343+H343+J343+L343+N343+P343+R343</f>
        <v>9751438.879999999</v>
      </c>
      <c r="C343" s="21">
        <f t="shared" ref="C343" si="138">(D343*E343+H343*I343+J343*K343+L343*M343+N343*O343+P343*Q343+R343*S343)/(D343+H343+J343+L343+N343+P343+R343)</f>
        <v>0.47932063037244865</v>
      </c>
      <c r="D343" s="22">
        <v>8165379.75</v>
      </c>
      <c r="E343" s="21">
        <v>0.56368718956396413</v>
      </c>
      <c r="F343" s="22">
        <f t="shared" ref="F343" si="139">H343+J343+L343+N343+P343+R343</f>
        <v>1586059.13</v>
      </c>
      <c r="G343" s="21">
        <f t="shared" ref="G343" si="140">(H343*I343+J343*K343+L343*M343+N343*O343+P343*Q343+R343*S343)/(H343+J343+L343+N343+P343+R343)</f>
        <v>4.4983107281756918E-2</v>
      </c>
      <c r="H343" s="22">
        <v>16482.599999999999</v>
      </c>
      <c r="I343" s="21">
        <v>0.5</v>
      </c>
      <c r="J343" s="22">
        <v>8903.7000000000007</v>
      </c>
      <c r="K343" s="21">
        <v>1</v>
      </c>
      <c r="L343" s="22">
        <v>17807.400000000001</v>
      </c>
      <c r="M343" s="21">
        <v>1.5</v>
      </c>
      <c r="N343" s="22">
        <v>489.63</v>
      </c>
      <c r="O343" s="21">
        <v>6.1595551743153001</v>
      </c>
      <c r="P343" s="22">
        <v>6484.1</v>
      </c>
      <c r="Q343" s="21">
        <v>3.7744428679384998</v>
      </c>
      <c r="R343" s="23">
        <v>1535891.7</v>
      </c>
      <c r="S343" s="24">
        <v>0</v>
      </c>
    </row>
    <row r="344" spans="1:19" ht="14.25" customHeight="1" thickBot="1" x14ac:dyDescent="0.25">
      <c r="A344" s="25" t="s">
        <v>21</v>
      </c>
      <c r="B344" s="26">
        <f t="shared" ref="B344:B355" si="141">D344+H344+J344+L344+N344+P344+R344</f>
        <v>5696130.3999999985</v>
      </c>
      <c r="C344" s="27">
        <f t="shared" ref="C344:C355" si="142">(D344*E344+H344*I344+J344*K344+L344*M344+N344*O344+P344*Q344+R344*S344)/(D344+H344+J344+L344+N344+P344+R344)</f>
        <v>0.6324209308129608</v>
      </c>
      <c r="D344" s="28">
        <v>5217455.62</v>
      </c>
      <c r="E344" s="27">
        <v>0.39148008910136201</v>
      </c>
      <c r="F344" s="28">
        <f t="shared" ref="F344:F355" si="143">H344+J344+L344+N344+P344+R344</f>
        <v>478674.78</v>
      </c>
      <c r="G344" s="27">
        <f t="shared" ref="G344:G355" si="144">(H344*I344+J344*K344+L344*M344+N344*O344+P344*Q344+R344*S344)/(H344+J344+L344+N344+P344+R344)</f>
        <v>3.2586260312272981</v>
      </c>
      <c r="H344" s="28">
        <v>17817.100000000002</v>
      </c>
      <c r="I344" s="27">
        <v>0.5</v>
      </c>
      <c r="J344" s="28">
        <v>75429.42</v>
      </c>
      <c r="K344" s="27">
        <v>1.56933897410321</v>
      </c>
      <c r="L344" s="28">
        <v>1205.8500000000001</v>
      </c>
      <c r="M344" s="27">
        <v>2.3285856449807203</v>
      </c>
      <c r="N344" s="28">
        <v>292270.31</v>
      </c>
      <c r="O344" s="27">
        <v>3.1277835234102302</v>
      </c>
      <c r="P344" s="28">
        <v>91952.1</v>
      </c>
      <c r="Q344" s="27">
        <v>5.6069740114690099</v>
      </c>
      <c r="R344" s="28"/>
      <c r="S344" s="27"/>
    </row>
    <row r="345" spans="1:19" ht="14.25" customHeight="1" x14ac:dyDescent="0.2">
      <c r="A345" s="32" t="s">
        <v>76</v>
      </c>
      <c r="B345" s="20">
        <f t="shared" si="141"/>
        <v>4942643.3600000003</v>
      </c>
      <c r="C345" s="21">
        <f t="shared" si="142"/>
        <v>0.48116739298786859</v>
      </c>
      <c r="D345" s="22">
        <v>4433907.99</v>
      </c>
      <c r="E345" s="21">
        <v>0.22778228918548199</v>
      </c>
      <c r="F345" s="22">
        <f t="shared" si="143"/>
        <v>508735.37</v>
      </c>
      <c r="G345" s="21">
        <f t="shared" si="144"/>
        <v>2.6895576535203363</v>
      </c>
      <c r="H345" s="22"/>
      <c r="I345" s="21"/>
      <c r="J345" s="22">
        <v>20836.03</v>
      </c>
      <c r="K345" s="21">
        <v>1</v>
      </c>
      <c r="L345" s="22">
        <v>108751.6</v>
      </c>
      <c r="M345" s="21">
        <v>1.05186866216221</v>
      </c>
      <c r="N345" s="22">
        <v>363297.94</v>
      </c>
      <c r="O345" s="21">
        <v>3.3538193968289498</v>
      </c>
      <c r="P345" s="22">
        <v>15849.8</v>
      </c>
      <c r="Q345" s="21">
        <v>0.92171510050600003</v>
      </c>
      <c r="R345" s="23"/>
      <c r="S345" s="24"/>
    </row>
    <row r="346" spans="1:19" ht="14.25" customHeight="1" x14ac:dyDescent="0.2">
      <c r="A346" s="19" t="s">
        <v>11</v>
      </c>
      <c r="B346" s="20">
        <f t="shared" si="141"/>
        <v>6419355.1899999995</v>
      </c>
      <c r="C346" s="21">
        <f t="shared" si="142"/>
        <v>0.30120376732105991</v>
      </c>
      <c r="D346" s="22">
        <v>6324406.5099999998</v>
      </c>
      <c r="E346" s="21">
        <v>0.27344912969549101</v>
      </c>
      <c r="F346" s="22">
        <f t="shared" si="143"/>
        <v>94948.680000000008</v>
      </c>
      <c r="G346" s="21">
        <f t="shared" si="144"/>
        <v>2.1499036216195964</v>
      </c>
      <c r="H346" s="22">
        <v>1381.4</v>
      </c>
      <c r="I346" s="21">
        <v>0</v>
      </c>
      <c r="J346" s="22">
        <v>16237.81</v>
      </c>
      <c r="K346" s="21">
        <v>2</v>
      </c>
      <c r="L346" s="22">
        <v>178.4</v>
      </c>
      <c r="M346" s="21">
        <v>6.4237668161434991</v>
      </c>
      <c r="N346" s="22">
        <v>77008.430000000008</v>
      </c>
      <c r="O346" s="21">
        <v>2.21201628185382</v>
      </c>
      <c r="P346" s="22">
        <v>142.64000000000001</v>
      </c>
      <c r="Q346" s="21">
        <v>1.15668816601234</v>
      </c>
      <c r="R346" s="23"/>
      <c r="S346" s="24"/>
    </row>
    <row r="347" spans="1:19" ht="14.25" customHeight="1" x14ac:dyDescent="0.2">
      <c r="A347" s="19" t="s">
        <v>12</v>
      </c>
      <c r="B347" s="20">
        <f t="shared" si="141"/>
        <v>5440547.7600000007</v>
      </c>
      <c r="C347" s="21">
        <f t="shared" si="142"/>
        <v>0.66629983255583025</v>
      </c>
      <c r="D347" s="22">
        <v>5101954.16</v>
      </c>
      <c r="E347" s="21">
        <v>0.38801989598824604</v>
      </c>
      <c r="F347" s="22">
        <f t="shared" si="143"/>
        <v>338593.60000000003</v>
      </c>
      <c r="G347" s="21">
        <f t="shared" si="144"/>
        <v>4.8594431170583228</v>
      </c>
      <c r="H347" s="22"/>
      <c r="I347" s="21"/>
      <c r="J347" s="22">
        <v>175.5</v>
      </c>
      <c r="K347" s="21">
        <v>7.5</v>
      </c>
      <c r="L347" s="22">
        <v>26877.24</v>
      </c>
      <c r="M347" s="21">
        <v>2.9993302883778199</v>
      </c>
      <c r="N347" s="22">
        <v>299355.41000000003</v>
      </c>
      <c r="O347" s="21">
        <v>5.0826727434122496</v>
      </c>
      <c r="P347" s="22">
        <v>12185.45</v>
      </c>
      <c r="Q347" s="21">
        <v>3.4402329007135601</v>
      </c>
      <c r="R347" s="23"/>
      <c r="S347" s="24"/>
    </row>
    <row r="348" spans="1:19" ht="14.25" customHeight="1" x14ac:dyDescent="0.2">
      <c r="A348" s="19" t="s">
        <v>13</v>
      </c>
      <c r="B348" s="20">
        <f t="shared" si="141"/>
        <v>6513834.25</v>
      </c>
      <c r="C348" s="21">
        <f t="shared" si="142"/>
        <v>0.18269502175312491</v>
      </c>
      <c r="D348" s="22">
        <v>6086939.9900000002</v>
      </c>
      <c r="E348" s="21">
        <v>0.13488063384045298</v>
      </c>
      <c r="F348" s="22">
        <f t="shared" si="143"/>
        <v>426894.25999999995</v>
      </c>
      <c r="G348" s="21">
        <f t="shared" si="144"/>
        <v>0.86446410874674129</v>
      </c>
      <c r="H348" s="22"/>
      <c r="I348" s="21"/>
      <c r="J348" s="22">
        <v>319304.48</v>
      </c>
      <c r="K348" s="21">
        <v>0.56931575779957699</v>
      </c>
      <c r="L348" s="22">
        <v>73662.100000000006</v>
      </c>
      <c r="M348" s="21">
        <v>1.23070915708349</v>
      </c>
      <c r="N348" s="22">
        <v>33880.67</v>
      </c>
      <c r="O348" s="21">
        <v>2.8461225235510401</v>
      </c>
      <c r="P348" s="22">
        <v>47.01</v>
      </c>
      <c r="Q348" s="21">
        <v>3.5</v>
      </c>
      <c r="R348" s="23"/>
      <c r="S348" s="24"/>
    </row>
    <row r="349" spans="1:19" ht="14.25" customHeight="1" x14ac:dyDescent="0.2">
      <c r="A349" s="19" t="s">
        <v>14</v>
      </c>
      <c r="B349" s="20">
        <f t="shared" si="141"/>
        <v>8022181.1299999999</v>
      </c>
      <c r="C349" s="21">
        <f t="shared" si="142"/>
        <v>0.61961437263134944</v>
      </c>
      <c r="D349" s="22">
        <v>6954317.3899999997</v>
      </c>
      <c r="E349" s="21">
        <v>0.10290494089744201</v>
      </c>
      <c r="F349" s="22">
        <f t="shared" si="143"/>
        <v>1067863.74</v>
      </c>
      <c r="G349" s="21">
        <f t="shared" si="144"/>
        <v>3.9846142804699007</v>
      </c>
      <c r="H349" s="22">
        <v>356</v>
      </c>
      <c r="I349" s="21">
        <v>7.5</v>
      </c>
      <c r="J349" s="22">
        <v>1790.6</v>
      </c>
      <c r="K349" s="21">
        <v>0.73</v>
      </c>
      <c r="L349" s="22">
        <v>33.5</v>
      </c>
      <c r="M349" s="21">
        <v>1.53</v>
      </c>
      <c r="N349" s="22">
        <v>13183.4</v>
      </c>
      <c r="O349" s="21">
        <v>3.1284190724699199</v>
      </c>
      <c r="P349" s="22">
        <v>1052500.24</v>
      </c>
      <c r="Q349" s="21">
        <v>3.9997648979158398</v>
      </c>
      <c r="R349" s="23"/>
      <c r="S349" s="24"/>
    </row>
    <row r="350" spans="1:19" ht="14.25" customHeight="1" x14ac:dyDescent="0.2">
      <c r="A350" s="19" t="s">
        <v>15</v>
      </c>
      <c r="B350" s="20">
        <f t="shared" si="141"/>
        <v>5024185.0600000005</v>
      </c>
      <c r="C350" s="21">
        <f t="shared" si="142"/>
        <v>0.63304169472610972</v>
      </c>
      <c r="D350" s="22">
        <v>4687363.41</v>
      </c>
      <c r="E350" s="21">
        <v>0.42415709047829103</v>
      </c>
      <c r="F350" s="22">
        <f t="shared" si="143"/>
        <v>336821.65</v>
      </c>
      <c r="G350" s="21">
        <f t="shared" si="144"/>
        <v>3.5399749362904691</v>
      </c>
      <c r="H350" s="22">
        <v>165.5</v>
      </c>
      <c r="I350" s="21">
        <v>7.5</v>
      </c>
      <c r="J350" s="22">
        <v>37.4</v>
      </c>
      <c r="K350" s="21">
        <v>2.5</v>
      </c>
      <c r="L350" s="22">
        <v>34.1</v>
      </c>
      <c r="M350" s="21">
        <v>1.53</v>
      </c>
      <c r="N350" s="22">
        <v>293361.95</v>
      </c>
      <c r="O350" s="21">
        <v>3.6176647175954502</v>
      </c>
      <c r="P350" s="22">
        <v>43222.7</v>
      </c>
      <c r="Q350" s="21">
        <v>3</v>
      </c>
      <c r="R350" s="23"/>
      <c r="S350" s="24"/>
    </row>
    <row r="351" spans="1:19" ht="14.25" customHeight="1" x14ac:dyDescent="0.2">
      <c r="A351" s="19" t="s">
        <v>16</v>
      </c>
      <c r="B351" s="20">
        <f t="shared" si="141"/>
        <v>8030769.6699999999</v>
      </c>
      <c r="C351" s="21">
        <f t="shared" si="142"/>
        <v>0.29138145273191512</v>
      </c>
      <c r="D351" s="22">
        <v>7554527.0099999998</v>
      </c>
      <c r="E351" s="21">
        <v>0.20468827829368</v>
      </c>
      <c r="F351" s="22">
        <f t="shared" si="143"/>
        <v>476242.66</v>
      </c>
      <c r="G351" s="21">
        <f t="shared" si="144"/>
        <v>1.6665751992902116</v>
      </c>
      <c r="H351" s="22">
        <v>35.300000000000004</v>
      </c>
      <c r="I351" s="21">
        <v>2.5</v>
      </c>
      <c r="J351" s="22">
        <v>285733.90000000002</v>
      </c>
      <c r="K351" s="21">
        <v>0.500111642335754</v>
      </c>
      <c r="L351" s="22">
        <v>8403.2000000000007</v>
      </c>
      <c r="M351" s="21">
        <v>1.25007735148515</v>
      </c>
      <c r="N351" s="22">
        <v>64403.72</v>
      </c>
      <c r="O351" s="21">
        <v>2.8935372987771499</v>
      </c>
      <c r="P351" s="22">
        <v>117666.54</v>
      </c>
      <c r="Q351" s="21">
        <v>3.8570683730481101</v>
      </c>
      <c r="R351" s="23"/>
      <c r="S351" s="24"/>
    </row>
    <row r="352" spans="1:19" ht="14.25" customHeight="1" x14ac:dyDescent="0.2">
      <c r="A352" s="19" t="s">
        <v>17</v>
      </c>
      <c r="B352" s="20">
        <f t="shared" si="141"/>
        <v>8632693.379999999</v>
      </c>
      <c r="C352" s="21">
        <f t="shared" si="142"/>
        <v>0.30411279647465089</v>
      </c>
      <c r="D352" s="22">
        <v>8080337.5700000003</v>
      </c>
      <c r="E352" s="21">
        <v>0.12083886601782201</v>
      </c>
      <c r="F352" s="22">
        <f t="shared" si="143"/>
        <v>552355.80999999994</v>
      </c>
      <c r="G352" s="21">
        <f t="shared" si="144"/>
        <v>2.9852020492008622</v>
      </c>
      <c r="H352" s="22"/>
      <c r="I352" s="21"/>
      <c r="J352" s="22">
        <v>33.6</v>
      </c>
      <c r="K352" s="21">
        <v>1.53</v>
      </c>
      <c r="L352" s="22">
        <v>8534.84</v>
      </c>
      <c r="M352" s="21">
        <v>2.0076134994915003</v>
      </c>
      <c r="N352" s="22">
        <v>524753.71</v>
      </c>
      <c r="O352" s="21">
        <v>3.1012978791517298</v>
      </c>
      <c r="P352" s="22">
        <v>19033.66</v>
      </c>
      <c r="Q352" s="21">
        <v>0.22539332950152499</v>
      </c>
      <c r="R352" s="23"/>
      <c r="S352" s="24"/>
    </row>
    <row r="353" spans="1:19" ht="14.25" customHeight="1" x14ac:dyDescent="0.2">
      <c r="A353" s="19" t="s">
        <v>18</v>
      </c>
      <c r="B353" s="20">
        <f t="shared" si="141"/>
        <v>8948936.3499999996</v>
      </c>
      <c r="C353" s="21">
        <f t="shared" si="142"/>
        <v>1.5978600528989124</v>
      </c>
      <c r="D353" s="22">
        <v>4441464.96</v>
      </c>
      <c r="E353" s="21">
        <v>0.15717187479511299</v>
      </c>
      <c r="F353" s="22">
        <f t="shared" si="143"/>
        <v>4507471.3900000006</v>
      </c>
      <c r="G353" s="21">
        <f t="shared" si="144"/>
        <v>3.0174511068832306</v>
      </c>
      <c r="H353" s="22">
        <v>33.1</v>
      </c>
      <c r="I353" s="21">
        <v>1.5</v>
      </c>
      <c r="J353" s="22">
        <v>19366.2</v>
      </c>
      <c r="K353" s="21">
        <v>1.5000309818136799</v>
      </c>
      <c r="L353" s="22">
        <v>66135.89</v>
      </c>
      <c r="M353" s="21">
        <v>2.2239031636226603</v>
      </c>
      <c r="N353" s="22">
        <v>4421936.2</v>
      </c>
      <c r="O353" s="21">
        <v>3.0359766769136098</v>
      </c>
      <c r="P353" s="22"/>
      <c r="Q353" s="21"/>
      <c r="R353" s="23"/>
      <c r="S353" s="24"/>
    </row>
    <row r="354" spans="1:19" ht="14.25" customHeight="1" x14ac:dyDescent="0.2">
      <c r="A354" s="19" t="s">
        <v>19</v>
      </c>
      <c r="B354" s="20">
        <f t="shared" si="141"/>
        <v>10684703.879999999</v>
      </c>
      <c r="C354" s="21">
        <f t="shared" si="142"/>
        <v>1.0083373983968569</v>
      </c>
      <c r="D354" s="22">
        <v>7531937.9500000002</v>
      </c>
      <c r="E354" s="21">
        <v>0.17197634773398501</v>
      </c>
      <c r="F354" s="22">
        <f t="shared" si="143"/>
        <v>3152765.93</v>
      </c>
      <c r="G354" s="21">
        <f t="shared" si="144"/>
        <v>3.006398680856083</v>
      </c>
      <c r="H354" s="22">
        <v>0.2</v>
      </c>
      <c r="I354" s="21">
        <v>4.5</v>
      </c>
      <c r="J354" s="22">
        <v>26580</v>
      </c>
      <c r="K354" s="21">
        <v>5</v>
      </c>
      <c r="L354" s="22">
        <v>301972.92</v>
      </c>
      <c r="M354" s="21">
        <v>0.99575475178370298</v>
      </c>
      <c r="N354" s="22">
        <v>2410202.11</v>
      </c>
      <c r="O354" s="21">
        <v>3.1906229071386902</v>
      </c>
      <c r="P354" s="22">
        <v>414010.7</v>
      </c>
      <c r="Q354" s="21">
        <v>3.2724598663754301</v>
      </c>
      <c r="R354" s="23"/>
      <c r="S354" s="24"/>
    </row>
    <row r="355" spans="1:19" ht="14.25" customHeight="1" x14ac:dyDescent="0.2">
      <c r="A355" s="19" t="s">
        <v>20</v>
      </c>
      <c r="B355" s="20">
        <f t="shared" si="141"/>
        <v>6774657.4499999993</v>
      </c>
      <c r="C355" s="21">
        <f t="shared" si="142"/>
        <v>1.1348301968241949</v>
      </c>
      <c r="D355" s="22">
        <v>5738236.7999999998</v>
      </c>
      <c r="E355" s="21">
        <v>0.54920193297007203</v>
      </c>
      <c r="F355" s="22">
        <f t="shared" si="143"/>
        <v>1036420.6499999999</v>
      </c>
      <c r="G355" s="21">
        <f t="shared" si="144"/>
        <v>4.3772141215055846</v>
      </c>
      <c r="H355" s="22"/>
      <c r="I355" s="21"/>
      <c r="J355" s="22">
        <v>88455.67</v>
      </c>
      <c r="K355" s="21">
        <v>0.58347130263102398</v>
      </c>
      <c r="L355" s="22">
        <v>44301.93</v>
      </c>
      <c r="M355" s="21">
        <v>0.49250122963040199</v>
      </c>
      <c r="N355" s="22">
        <v>901288.45</v>
      </c>
      <c r="O355" s="21">
        <v>4.9472017587710093</v>
      </c>
      <c r="P355" s="22">
        <v>2374.6</v>
      </c>
      <c r="Q355" s="21">
        <v>1.8315505769392701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45">D356+H356+J356+L356+N356+P356+R356</f>
        <v>15634054.870000001</v>
      </c>
      <c r="C356" s="27">
        <f t="shared" ref="C356:C367" si="146">(D356*E356+H356*I356+J356*K356+L356*M356+N356*O356+P356*Q356+R356*S356)/(D356+H356+J356+L356+N356+P356+R356)</f>
        <v>1.3231305376248808</v>
      </c>
      <c r="D356" s="28">
        <v>10188219.359999999</v>
      </c>
      <c r="E356" s="27">
        <v>0.24711100935698699</v>
      </c>
      <c r="F356" s="28">
        <f t="shared" ref="F356:F367" si="147">H356+J356+L356+N356+P356+R356</f>
        <v>5445835.5099999998</v>
      </c>
      <c r="G356" s="27">
        <f t="shared" ref="G356:G367" si="148">(H356*I356+J356*K356+L356*M356+N356*O356+P356*Q356+R356*S356)/(H356+J356+L356+N356+P356+R356)</f>
        <v>3.3361775658552695</v>
      </c>
      <c r="H356" s="28">
        <v>3957</v>
      </c>
      <c r="I356" s="27">
        <v>5</v>
      </c>
      <c r="J356" s="28">
        <v>71384.47</v>
      </c>
      <c r="K356" s="27">
        <v>1.9289832228214301</v>
      </c>
      <c r="L356" s="28">
        <v>18684.310000000001</v>
      </c>
      <c r="M356" s="27">
        <v>2.2031182848068802</v>
      </c>
      <c r="N356" s="28">
        <v>310899.3</v>
      </c>
      <c r="O356" s="27">
        <v>2.3461527575005801</v>
      </c>
      <c r="P356" s="28">
        <v>5023510.43</v>
      </c>
      <c r="Q356" s="27">
        <v>3.4180497990525698</v>
      </c>
      <c r="R356" s="28">
        <v>17400</v>
      </c>
      <c r="S356" s="27">
        <v>4</v>
      </c>
    </row>
    <row r="357" spans="1:19" ht="14.25" customHeight="1" x14ac:dyDescent="0.2">
      <c r="A357" s="32" t="s">
        <v>77</v>
      </c>
      <c r="B357" s="20">
        <f t="shared" si="145"/>
        <v>8829529.5299999993</v>
      </c>
      <c r="C357" s="21">
        <f t="shared" si="146"/>
        <v>5.6857905474381534E-2</v>
      </c>
      <c r="D357" s="22">
        <v>8787319.4900000002</v>
      </c>
      <c r="E357" s="21">
        <v>3.9085770215918296E-2</v>
      </c>
      <c r="F357" s="22">
        <f t="shared" si="147"/>
        <v>42210.04</v>
      </c>
      <c r="G357" s="21">
        <f t="shared" si="148"/>
        <v>3.7566750706703917</v>
      </c>
      <c r="H357" s="22">
        <v>3756.28</v>
      </c>
      <c r="I357" s="21">
        <v>4.9819182808523292</v>
      </c>
      <c r="J357" s="22">
        <v>505.6</v>
      </c>
      <c r="K357" s="21">
        <v>0.64141613924050589</v>
      </c>
      <c r="L357" s="22">
        <v>677.08</v>
      </c>
      <c r="M357" s="21">
        <v>7.1074614521179198</v>
      </c>
      <c r="N357" s="22">
        <v>2199.48</v>
      </c>
      <c r="O357" s="21">
        <v>3.9969924709476801</v>
      </c>
      <c r="P357" s="22">
        <v>35071.599999999999</v>
      </c>
      <c r="Q357" s="21">
        <v>3.59059752050092</v>
      </c>
      <c r="R357" s="23"/>
      <c r="S357" s="24"/>
    </row>
    <row r="358" spans="1:19" ht="14.25" customHeight="1" x14ac:dyDescent="0.2">
      <c r="A358" s="19" t="s">
        <v>11</v>
      </c>
      <c r="B358" s="20">
        <f t="shared" si="145"/>
        <v>5455246.4199999999</v>
      </c>
      <c r="C358" s="21">
        <f t="shared" si="146"/>
        <v>1.2713760505066252</v>
      </c>
      <c r="D358" s="22">
        <v>3806114.06</v>
      </c>
      <c r="E358" s="21">
        <v>0.30043944762916502</v>
      </c>
      <c r="F358" s="22">
        <f t="shared" si="147"/>
        <v>1649132.3599999999</v>
      </c>
      <c r="G358" s="21">
        <f t="shared" si="148"/>
        <v>3.5122486118700667</v>
      </c>
      <c r="H358" s="22">
        <v>0.4</v>
      </c>
      <c r="I358" s="21">
        <v>0.75</v>
      </c>
      <c r="J358" s="22">
        <v>1056.17</v>
      </c>
      <c r="K358" s="21">
        <v>16.5594033157541</v>
      </c>
      <c r="L358" s="22">
        <v>132658.70000000001</v>
      </c>
      <c r="M358" s="21">
        <v>0.50734765228364198</v>
      </c>
      <c r="N358" s="22">
        <v>99680.92</v>
      </c>
      <c r="O358" s="21">
        <v>4.7479537197289101</v>
      </c>
      <c r="P358" s="22">
        <v>1415736.17</v>
      </c>
      <c r="Q358" s="21">
        <v>3.6970790414290304</v>
      </c>
      <c r="R358" s="23"/>
      <c r="S358" s="24"/>
    </row>
    <row r="359" spans="1:19" ht="14.25" customHeight="1" x14ac:dyDescent="0.2">
      <c r="A359" s="19" t="s">
        <v>12</v>
      </c>
      <c r="B359" s="20">
        <f t="shared" si="145"/>
        <v>5966965.7000000002</v>
      </c>
      <c r="C359" s="21">
        <f t="shared" si="146"/>
        <v>1.3937908003727926</v>
      </c>
      <c r="D359" s="22">
        <v>2933379.79</v>
      </c>
      <c r="E359" s="21">
        <v>0.30328117478439404</v>
      </c>
      <c r="F359" s="22">
        <f t="shared" si="147"/>
        <v>3033585.91</v>
      </c>
      <c r="G359" s="21">
        <f t="shared" si="148"/>
        <v>2.4482784566994513</v>
      </c>
      <c r="H359" s="22">
        <v>184.54</v>
      </c>
      <c r="I359" s="21">
        <v>3</v>
      </c>
      <c r="J359" s="22">
        <v>1038193.9</v>
      </c>
      <c r="K359" s="21">
        <v>1.0047293573965299</v>
      </c>
      <c r="L359" s="22">
        <v>49992.07</v>
      </c>
      <c r="M359" s="21">
        <v>4.3758544105095094</v>
      </c>
      <c r="N359" s="22">
        <v>562587.9</v>
      </c>
      <c r="O359" s="21">
        <v>3.25582455648264</v>
      </c>
      <c r="P359" s="22">
        <v>1382627.5</v>
      </c>
      <c r="Q359" s="21">
        <v>3.1338592643354799</v>
      </c>
      <c r="R359" s="23"/>
      <c r="S359" s="24"/>
    </row>
    <row r="360" spans="1:19" ht="14.25" hidden="1" customHeight="1" x14ac:dyDescent="0.2">
      <c r="A360" s="19" t="s">
        <v>13</v>
      </c>
      <c r="B360" s="20">
        <f t="shared" si="145"/>
        <v>0</v>
      </c>
      <c r="C360" s="21" t="e">
        <f t="shared" si="146"/>
        <v>#DIV/0!</v>
      </c>
      <c r="D360" s="22"/>
      <c r="E360" s="21"/>
      <c r="F360" s="22">
        <f t="shared" si="147"/>
        <v>0</v>
      </c>
      <c r="G360" s="21" t="e">
        <f t="shared" si="148"/>
        <v>#DIV/0!</v>
      </c>
      <c r="H360" s="22"/>
      <c r="I360" s="21"/>
      <c r="J360" s="22"/>
      <c r="K360" s="21"/>
      <c r="L360" s="22"/>
      <c r="M360" s="21"/>
      <c r="N360" s="22"/>
      <c r="O360" s="21"/>
      <c r="P360" s="22"/>
      <c r="Q360" s="21"/>
      <c r="R360" s="23"/>
      <c r="S360" s="24"/>
    </row>
    <row r="361" spans="1:19" ht="14.25" hidden="1" customHeight="1" x14ac:dyDescent="0.2">
      <c r="A361" s="19" t="s">
        <v>14</v>
      </c>
      <c r="B361" s="20">
        <f t="shared" si="145"/>
        <v>0</v>
      </c>
      <c r="C361" s="21" t="e">
        <f t="shared" si="146"/>
        <v>#DIV/0!</v>
      </c>
      <c r="D361" s="22"/>
      <c r="E361" s="21"/>
      <c r="F361" s="22">
        <f t="shared" si="147"/>
        <v>0</v>
      </c>
      <c r="G361" s="21" t="e">
        <f t="shared" si="148"/>
        <v>#DIV/0!</v>
      </c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3"/>
      <c r="S361" s="24"/>
    </row>
    <row r="362" spans="1:19" ht="14.25" hidden="1" customHeight="1" x14ac:dyDescent="0.2">
      <c r="A362" s="19" t="s">
        <v>15</v>
      </c>
      <c r="B362" s="20">
        <f t="shared" si="145"/>
        <v>0</v>
      </c>
      <c r="C362" s="21" t="e">
        <f t="shared" si="146"/>
        <v>#DIV/0!</v>
      </c>
      <c r="D362" s="22"/>
      <c r="E362" s="21"/>
      <c r="F362" s="22">
        <f t="shared" si="147"/>
        <v>0</v>
      </c>
      <c r="G362" s="21" t="e">
        <f t="shared" si="148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t="14.25" hidden="1" customHeight="1" x14ac:dyDescent="0.2">
      <c r="A363" s="19" t="s">
        <v>16</v>
      </c>
      <c r="B363" s="20">
        <f t="shared" si="145"/>
        <v>0</v>
      </c>
      <c r="C363" s="21" t="e">
        <f t="shared" si="146"/>
        <v>#DIV/0!</v>
      </c>
      <c r="D363" s="22"/>
      <c r="E363" s="21"/>
      <c r="F363" s="22">
        <f t="shared" si="147"/>
        <v>0</v>
      </c>
      <c r="G363" s="21" t="e">
        <f t="shared" si="148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45"/>
        <v>0</v>
      </c>
      <c r="C364" s="21" t="e">
        <f t="shared" si="146"/>
        <v>#DIV/0!</v>
      </c>
      <c r="D364" s="22"/>
      <c r="E364" s="21"/>
      <c r="F364" s="22">
        <f t="shared" si="147"/>
        <v>0</v>
      </c>
      <c r="G364" s="21" t="e">
        <f t="shared" si="148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45"/>
        <v>0</v>
      </c>
      <c r="C365" s="21" t="e">
        <f t="shared" si="146"/>
        <v>#DIV/0!</v>
      </c>
      <c r="D365" s="22"/>
      <c r="E365" s="21"/>
      <c r="F365" s="22">
        <f t="shared" si="147"/>
        <v>0</v>
      </c>
      <c r="G365" s="21" t="e">
        <f t="shared" si="148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45"/>
        <v>0</v>
      </c>
      <c r="C366" s="21" t="e">
        <f t="shared" si="146"/>
        <v>#DIV/0!</v>
      </c>
      <c r="D366" s="22"/>
      <c r="E366" s="21"/>
      <c r="F366" s="22">
        <f t="shared" si="147"/>
        <v>0</v>
      </c>
      <c r="G366" s="21" t="e">
        <f t="shared" si="148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45"/>
        <v>0</v>
      </c>
      <c r="C367" s="21" t="e">
        <f t="shared" si="146"/>
        <v>#DIV/0!</v>
      </c>
      <c r="D367" s="22"/>
      <c r="E367" s="21"/>
      <c r="F367" s="22">
        <f t="shared" si="147"/>
        <v>0</v>
      </c>
      <c r="G367" s="21" t="e">
        <f t="shared" si="148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49">D368+H368+J368+L368+N368+P368+R368</f>
        <v>0</v>
      </c>
      <c r="C368" s="27" t="e">
        <f t="shared" ref="C368" si="150">(D368*E368+H368*I368+J368*K368+L368*M368+N368*O368+P368*Q368+R368*S368)/(D368+H368+J368+L368+N368+P368+R368)</f>
        <v>#DIV/0!</v>
      </c>
      <c r="D368" s="28"/>
      <c r="E368" s="27"/>
      <c r="F368" s="28">
        <f t="shared" ref="F368" si="151">H368+J368+L368+N368+P368+R368</f>
        <v>0</v>
      </c>
      <c r="G368" s="27" t="e">
        <f t="shared" ref="G368" si="152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9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2">
      <c r="A370" s="8" t="s">
        <v>56</v>
      </c>
      <c r="L370" s="7"/>
      <c r="M370" s="7"/>
      <c r="N370" s="7"/>
      <c r="O370" s="7"/>
      <c r="P370" s="7"/>
      <c r="Q370" s="7"/>
      <c r="R370" s="7"/>
      <c r="S370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J129" sqref="J129"/>
      <selection pane="topRight" activeCell="J129" sqref="J129"/>
      <selection pane="bottomLeft" activeCell="J129" sqref="J12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v>27346115.789999999</v>
      </c>
      <c r="C160" s="21">
        <v>7.0315083168160666E-2</v>
      </c>
      <c r="D160" s="22">
        <v>25265345.02</v>
      </c>
      <c r="E160" s="21">
        <v>0</v>
      </c>
      <c r="F160" s="22">
        <v>2080770.77</v>
      </c>
      <c r="G160" s="21">
        <v>0.92410198846651492</v>
      </c>
      <c r="H160" s="22">
        <v>1185962.57</v>
      </c>
      <c r="I160" s="21">
        <v>5.8182904710053399E-2</v>
      </c>
      <c r="J160" s="22">
        <v>182243.4</v>
      </c>
      <c r="K160" s="21">
        <v>3.8658421654775998</v>
      </c>
      <c r="L160" s="22">
        <v>99941.3</v>
      </c>
      <c r="M160" s="21">
        <v>1.9131141820248501</v>
      </c>
      <c r="N160" s="22">
        <v>522731.51</v>
      </c>
      <c r="O160" s="21">
        <v>1.2379200025649899</v>
      </c>
      <c r="P160" s="22">
        <v>78139.11</v>
      </c>
      <c r="Q160" s="21">
        <v>3.9719389509299496</v>
      </c>
      <c r="R160" s="23">
        <v>11752.88</v>
      </c>
      <c r="S160" s="24">
        <v>5.5710055748037911E-2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2">H161+J161+L161+N161+P161+R161</f>
        <v>383967.58999999997</v>
      </c>
      <c r="G161" s="21">
        <f t="shared" ref="G161" si="93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4">H162+J162+L162+N162+P162+R162</f>
        <v>1903486.9600000004</v>
      </c>
      <c r="G162" s="21">
        <f t="shared" ref="G162" si="95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6">H163+J163+L163+N163+P163+R163</f>
        <v>1525376.44</v>
      </c>
      <c r="G163" s="21">
        <f t="shared" ref="G163:G166" si="97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6"/>
        <v>2408621.14</v>
      </c>
      <c r="G164" s="27">
        <f t="shared" si="97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98">D165+H165+J165+L165+N165+P165+R165</f>
        <v>30363087.940000001</v>
      </c>
      <c r="C165" s="21">
        <f t="shared" ref="C165:C166" si="99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6"/>
        <v>2883617.6399999997</v>
      </c>
      <c r="G165" s="21">
        <f t="shared" si="97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x14ac:dyDescent="0.2">
      <c r="A166" s="19" t="s">
        <v>11</v>
      </c>
      <c r="B166" s="20">
        <f t="shared" si="98"/>
        <v>23390433.820000004</v>
      </c>
      <c r="C166" s="21">
        <f t="shared" si="99"/>
        <v>7.5470331387808412E-2</v>
      </c>
      <c r="D166" s="22">
        <v>21872033.300000001</v>
      </c>
      <c r="E166" s="21">
        <v>3.38729038054272E-3</v>
      </c>
      <c r="F166" s="22">
        <f t="shared" si="96"/>
        <v>1518400.52</v>
      </c>
      <c r="G166" s="21">
        <f t="shared" si="97"/>
        <v>1.1138015572465703</v>
      </c>
      <c r="H166" s="22">
        <v>707497.14</v>
      </c>
      <c r="I166" s="21">
        <v>0.11067419565823303</v>
      </c>
      <c r="J166" s="22">
        <v>55853.760000000002</v>
      </c>
      <c r="K166" s="21">
        <v>1.5837302663240598</v>
      </c>
      <c r="L166" s="22">
        <v>101340.65</v>
      </c>
      <c r="M166" s="21">
        <v>2.79246162916855</v>
      </c>
      <c r="N166" s="22">
        <v>172144.55</v>
      </c>
      <c r="O166" s="21">
        <v>1.9582742543984097</v>
      </c>
      <c r="P166" s="22">
        <v>480773.42</v>
      </c>
      <c r="Q166" s="21">
        <v>1.86890946612648</v>
      </c>
      <c r="R166" s="23">
        <v>791</v>
      </c>
      <c r="S166" s="24">
        <v>7.3575018963337504</v>
      </c>
    </row>
    <row r="167" spans="1:19" x14ac:dyDescent="0.2">
      <c r="A167" s="19" t="s">
        <v>12</v>
      </c>
      <c r="B167" s="20">
        <f t="shared" ref="B167" si="100">D167+H167+J167+L167+N167+P167+R167</f>
        <v>26828112.66</v>
      </c>
      <c r="C167" s="21">
        <f t="shared" ref="C167" si="101">(D167*E167+H167*I167+J167*K167+L167*M167+N167*O167+P167*Q167+R167*S167)/(D167+H167+J167+L167+N167+P167+R167)</f>
        <v>3.647645755413341E-2</v>
      </c>
      <c r="D167" s="22">
        <v>23330635.809999999</v>
      </c>
      <c r="E167" s="21">
        <v>3.8612885106794701E-3</v>
      </c>
      <c r="F167" s="22">
        <f t="shared" ref="F167" si="102">H167+J167+L167+N167+P167+R167</f>
        <v>3497476.8499999996</v>
      </c>
      <c r="G167" s="21">
        <f t="shared" ref="G167" si="103">(H167*I167+J167*K167+L167*M167+N167*O167+P167*Q167+R167*S167)/(H167+J167+L167+N167+P167+R167)</f>
        <v>0.25404262409914147</v>
      </c>
      <c r="H167" s="22">
        <v>2958736.15</v>
      </c>
      <c r="I167" s="21">
        <v>8.7996606253653298E-3</v>
      </c>
      <c r="J167" s="22">
        <v>92317.35</v>
      </c>
      <c r="K167" s="21">
        <v>1.5481390995300499</v>
      </c>
      <c r="L167" s="22">
        <v>24979.26</v>
      </c>
      <c r="M167" s="21">
        <v>2.5019602982634401</v>
      </c>
      <c r="N167" s="22">
        <v>384854.98</v>
      </c>
      <c r="O167" s="21">
        <v>1.4883687018938898</v>
      </c>
      <c r="P167" s="22">
        <v>36570.83</v>
      </c>
      <c r="Q167" s="21">
        <v>2.3023412320693799</v>
      </c>
      <c r="R167" s="23">
        <v>18.28</v>
      </c>
      <c r="S167" s="24">
        <v>2.7609409190371998</v>
      </c>
    </row>
    <row r="168" spans="1:19" x14ac:dyDescent="0.2">
      <c r="A168" s="19" t="s">
        <v>13</v>
      </c>
      <c r="B168" s="20">
        <f t="shared" ref="B168" si="104">D168+H168+J168+L168+N168+P168+R168</f>
        <v>25485894.409999996</v>
      </c>
      <c r="C168" s="21">
        <f t="shared" ref="C168" si="105">(D168*E168+H168*I168+J168*K168+L168*M168+N168*O168+P168*Q168+R168*S168)/(D168+H168+J168+L168+N168+P168+R168)</f>
        <v>9.0463289328208352E-2</v>
      </c>
      <c r="D168" s="22">
        <v>23333779.469999999</v>
      </c>
      <c r="E168" s="21">
        <v>3.6035370998558597E-3</v>
      </c>
      <c r="F168" s="22">
        <f t="shared" ref="F168" si="106">H168+J168+L168+N168+P168+R168</f>
        <v>2152114.94</v>
      </c>
      <c r="G168" s="21">
        <f t="shared" ref="G168" si="107">(H168*I168+J168*K168+L168*M168+N168*O168+P168*Q168+R168*S168)/(H168+J168+L168+N168+P168+R168)</f>
        <v>1.0322188924537634</v>
      </c>
      <c r="H168" s="22">
        <v>1368795.94</v>
      </c>
      <c r="I168" s="21">
        <v>0.10230178444275601</v>
      </c>
      <c r="J168" s="22">
        <v>106497.02</v>
      </c>
      <c r="K168" s="21">
        <v>1.96330420700974</v>
      </c>
      <c r="L168" s="22">
        <v>46118.7</v>
      </c>
      <c r="M168" s="21">
        <v>2.3032275367692501</v>
      </c>
      <c r="N168" s="22">
        <v>441183.2</v>
      </c>
      <c r="O168" s="21">
        <v>2.7932768434972099</v>
      </c>
      <c r="P168" s="22">
        <v>189420.31</v>
      </c>
      <c r="Q168" s="21">
        <v>2.8158038021371596</v>
      </c>
      <c r="R168" s="23">
        <v>99.77</v>
      </c>
      <c r="S168" s="24">
        <v>3.9919815575824402</v>
      </c>
    </row>
    <row r="169" spans="1:19" x14ac:dyDescent="0.2">
      <c r="A169" s="19" t="s">
        <v>14</v>
      </c>
      <c r="B169" s="20">
        <f t="shared" ref="B169" si="108">D169+H169+J169+L169+N169+P169+R169</f>
        <v>32298680.389999997</v>
      </c>
      <c r="C169" s="21">
        <f t="shared" ref="C169" si="109">(D169*E169+H169*I169+J169*K169+L169*M169+N169*O169+P169*Q169+R169*S169)/(D169+H169+J169+L169+N169+P169+R169)</f>
        <v>3.3670149023695153E-2</v>
      </c>
      <c r="D169" s="22">
        <v>29254284.91</v>
      </c>
      <c r="E169" s="21">
        <v>4.3252301462596201E-3</v>
      </c>
      <c r="F169" s="22">
        <f t="shared" ref="F169" si="110">H169+J169+L169+N169+P169+R169</f>
        <v>3044395.4800000004</v>
      </c>
      <c r="G169" s="21">
        <f t="shared" ref="G169" si="111">(H169*I169+J169*K169+L169*M169+N169*O169+P169*Q169+R169*S169)/(H169+J169+L169+N169+P169+R169)</f>
        <v>0.31565211330559462</v>
      </c>
      <c r="H169" s="22">
        <v>2533464.48</v>
      </c>
      <c r="I169" s="21">
        <v>5.7302206699973199E-2</v>
      </c>
      <c r="J169" s="22">
        <v>101244.02</v>
      </c>
      <c r="K169" s="21">
        <v>1.9045505828393601</v>
      </c>
      <c r="L169" s="22">
        <v>62808.9</v>
      </c>
      <c r="M169" s="21">
        <v>1.7888694627672199</v>
      </c>
      <c r="N169" s="22">
        <v>279386.97000000003</v>
      </c>
      <c r="O169" s="21">
        <v>0.90416277036828208</v>
      </c>
      <c r="P169" s="22">
        <v>66270.990000000005</v>
      </c>
      <c r="Q169" s="21">
        <v>3.8924060799453901</v>
      </c>
      <c r="R169" s="23">
        <v>1220.1200000000001</v>
      </c>
      <c r="S169" s="24">
        <v>4.1454938858472901E-2</v>
      </c>
    </row>
    <row r="170" spans="1:19" x14ac:dyDescent="0.2">
      <c r="A170" s="19" t="s">
        <v>15</v>
      </c>
      <c r="B170" s="20">
        <f t="shared" ref="B170" si="112">D170+H170+J170+L170+N170+P170+R170</f>
        <v>29599580.740000002</v>
      </c>
      <c r="C170" s="21">
        <f t="shared" ref="C170" si="113">(D170*E170+H170*I170+J170*K170+L170*M170+N170*O170+P170*Q170+R170*S170)/(D170+H170+J170+L170+N170+P170+R170)</f>
        <v>7.2717736646563128E-2</v>
      </c>
      <c r="D170" s="22">
        <v>26288163.010000002</v>
      </c>
      <c r="E170" s="21">
        <v>0</v>
      </c>
      <c r="F170" s="22">
        <f t="shared" ref="F170" si="114">H170+J170+L170+N170+P170+R170</f>
        <v>3311417.73</v>
      </c>
      <c r="G170" s="21">
        <f t="shared" ref="G170" si="115">(H170*I170+J170*K170+L170*M170+N170*O170+P170*Q170+R170*S170)/(H170+J170+L170+N170+P170+R170)</f>
        <v>0.64999788386710189</v>
      </c>
      <c r="H170" s="22">
        <v>1230670.28</v>
      </c>
      <c r="I170" s="21">
        <v>7.6096710485281209E-3</v>
      </c>
      <c r="J170" s="22">
        <v>436650.38</v>
      </c>
      <c r="K170" s="21">
        <v>2.51601879838053</v>
      </c>
      <c r="L170" s="22">
        <v>71295.81</v>
      </c>
      <c r="M170" s="21">
        <v>2.0003621404960499</v>
      </c>
      <c r="N170" s="22">
        <v>1412680.79</v>
      </c>
      <c r="O170" s="21">
        <v>0.35692114288607302</v>
      </c>
      <c r="P170" s="22">
        <v>160119.67000000001</v>
      </c>
      <c r="Q170" s="21">
        <v>2.4831020167603399</v>
      </c>
      <c r="R170" s="23">
        <v>0.8</v>
      </c>
      <c r="S170" s="24">
        <v>3</v>
      </c>
    </row>
    <row r="171" spans="1:19" x14ac:dyDescent="0.2">
      <c r="A171" s="19" t="s">
        <v>16</v>
      </c>
      <c r="B171" s="20">
        <f t="shared" ref="B171" si="116">D171+H171+J171+L171+N171+P171+R171</f>
        <v>27346115.789999999</v>
      </c>
      <c r="C171" s="21">
        <f t="shared" ref="C171" si="117">(D171*E171+H171*I171+J171*K171+L171*M171+N171*O171+P171*Q171+R171*S171)/(D171+H171+J171+L171+N171+P171+R171)</f>
        <v>7.0315083168160666E-2</v>
      </c>
      <c r="D171" s="22">
        <v>25265345.02</v>
      </c>
      <c r="E171" s="21">
        <v>0</v>
      </c>
      <c r="F171" s="22">
        <f t="shared" ref="F171" si="118">H171+J171+L171+N171+P171+R171</f>
        <v>2080770.77</v>
      </c>
      <c r="G171" s="21">
        <f t="shared" ref="G171" si="119">(H171*I171+J171*K171+L171*M171+N171*O171+P171*Q171+R171*S171)/(H171+J171+L171+N171+P171+R171)</f>
        <v>0.92410198846651492</v>
      </c>
      <c r="H171" s="22">
        <v>1185962.57</v>
      </c>
      <c r="I171" s="21">
        <v>5.8182904710053399E-2</v>
      </c>
      <c r="J171" s="22">
        <v>182243.4</v>
      </c>
      <c r="K171" s="21">
        <v>3.8658421654775998</v>
      </c>
      <c r="L171" s="22">
        <v>99941.3</v>
      </c>
      <c r="M171" s="21">
        <v>1.9131141820248501</v>
      </c>
      <c r="N171" s="22">
        <v>522731.51</v>
      </c>
      <c r="O171" s="21">
        <v>1.2379200025649899</v>
      </c>
      <c r="P171" s="22">
        <v>78139.11</v>
      </c>
      <c r="Q171" s="21">
        <v>3.9719389509299496</v>
      </c>
      <c r="R171" s="23">
        <v>11752.88</v>
      </c>
      <c r="S171" s="24">
        <v>5.5710055748037911E-2</v>
      </c>
    </row>
    <row r="172" spans="1:19" x14ac:dyDescent="0.2">
      <c r="A172" s="19" t="s">
        <v>17</v>
      </c>
      <c r="B172" s="20">
        <f t="shared" ref="B172" si="120">D172+H172+J172+L172+N172+P172+R172</f>
        <v>86875253.25999999</v>
      </c>
      <c r="C172" s="21">
        <f t="shared" ref="C172" si="121">(D172*E172+H172*I172+J172*K172+L172*M172+N172*O172+P172*Q172+R172*S172)/(D172+H172+J172+L172+N172+P172+R172)</f>
        <v>1.1184879146100802E-2</v>
      </c>
      <c r="D172" s="22">
        <v>86307750.409999996</v>
      </c>
      <c r="E172" s="21">
        <v>0</v>
      </c>
      <c r="F172" s="22">
        <f t="shared" ref="F172" si="122">H172+J172+L172+N172+P172+R172</f>
        <v>567502.85</v>
      </c>
      <c r="G172" s="21">
        <f t="shared" ref="G172" si="123">(H172*I172+J172*K172+L172*M172+N172*O172+P172*Q172+R172*S172)/(H172+J172+L172+N172+P172+R172)</f>
        <v>1.7122190813667273</v>
      </c>
      <c r="H172" s="22">
        <v>47795.72</v>
      </c>
      <c r="I172" s="21">
        <v>0.85835276464085108</v>
      </c>
      <c r="J172" s="22">
        <v>132014.39000000001</v>
      </c>
      <c r="K172" s="21">
        <v>1.49738800444406</v>
      </c>
      <c r="L172" s="22">
        <v>99882.3</v>
      </c>
      <c r="M172" s="21">
        <v>1.8737587350311298</v>
      </c>
      <c r="N172" s="22">
        <v>114838.41</v>
      </c>
      <c r="O172" s="21">
        <v>1.2788773407782301</v>
      </c>
      <c r="P172" s="22">
        <v>172882.93</v>
      </c>
      <c r="Q172" s="21">
        <v>2.3056740396521498</v>
      </c>
      <c r="R172" s="23">
        <v>89.1</v>
      </c>
      <c r="S172" s="24">
        <v>3.9910213243546599</v>
      </c>
    </row>
    <row r="173" spans="1:19" x14ac:dyDescent="0.2">
      <c r="A173" s="19" t="s">
        <v>18</v>
      </c>
      <c r="B173" s="20">
        <f t="shared" ref="B173" si="124">D173+H173+J173+L173+N173+P173+R173</f>
        <v>24690313.420000002</v>
      </c>
      <c r="C173" s="21">
        <f t="shared" ref="C173" si="125">(D173*E173+H173*I173+J173*K173+L173*M173+N173*O173+P173*Q173+R173*S173)/(D173+H173+J173+L173+N173+P173+R173)</f>
        <v>7.0925423574473206E-2</v>
      </c>
      <c r="D173" s="22">
        <v>23726305.859999999</v>
      </c>
      <c r="E173" s="21">
        <v>0</v>
      </c>
      <c r="F173" s="22">
        <f t="shared" ref="F173" si="126">H173+J173+L173+N173+P173+R173</f>
        <v>964007.56</v>
      </c>
      <c r="G173" s="21">
        <f t="shared" ref="G173" si="127">(H173*I173+J173*K173+L173*M173+N173*O173+P173*Q173+R173*S173)/(H173+J173+L173+N173+P173+R173)</f>
        <v>1.8165531165543976</v>
      </c>
      <c r="H173" s="22">
        <v>45583.11</v>
      </c>
      <c r="I173" s="21">
        <v>0.9623261335174369</v>
      </c>
      <c r="J173" s="22">
        <v>239873.46</v>
      </c>
      <c r="K173" s="21">
        <v>1.3667835487093898</v>
      </c>
      <c r="L173" s="22">
        <v>138097.51</v>
      </c>
      <c r="M173" s="21">
        <v>1.6819781500767099</v>
      </c>
      <c r="N173" s="22">
        <v>465438.47</v>
      </c>
      <c r="O173" s="21">
        <v>2.0013804653921299</v>
      </c>
      <c r="P173" s="22">
        <v>75005.34</v>
      </c>
      <c r="Q173" s="21">
        <v>2.8748189395581698</v>
      </c>
      <c r="R173" s="23">
        <v>9.67</v>
      </c>
      <c r="S173" s="24">
        <v>2.7706825232678396</v>
      </c>
    </row>
    <row r="174" spans="1:19" x14ac:dyDescent="0.2">
      <c r="A174" s="19" t="s">
        <v>19</v>
      </c>
      <c r="B174" s="20">
        <f t="shared" ref="B174" si="128">D174+H174+J174+L174+N174+P174+R174</f>
        <v>29727689.950000003</v>
      </c>
      <c r="C174" s="21">
        <f t="shared" ref="C174" si="129">(D174*E174+H174*I174+J174*K174+L174*M174+N174*O174+P174*Q174+R174*S174)/(D174+H174+J174+L174+N174+P174+R174)</f>
        <v>9.1864007492449024E-2</v>
      </c>
      <c r="D174" s="22">
        <v>28451974.140000001</v>
      </c>
      <c r="E174" s="21">
        <v>0</v>
      </c>
      <c r="F174" s="22">
        <f t="shared" ref="F174" si="130">H174+J174+L174+N174+P174+R174</f>
        <v>1275715.81</v>
      </c>
      <c r="G174" s="21">
        <f t="shared" ref="G174" si="131">(H174*I174+J174*K174+L174*M174+N174*O174+P174*Q174+R174*S174)/(H174+J174+L174+N174+P174+R174)</f>
        <v>2.1406842424411137</v>
      </c>
      <c r="H174" s="22">
        <v>29039.22</v>
      </c>
      <c r="I174" s="21">
        <v>1.4497022165195899</v>
      </c>
      <c r="J174" s="22">
        <v>267239.01</v>
      </c>
      <c r="K174" s="21">
        <v>1.5332810737474298</v>
      </c>
      <c r="L174" s="22">
        <v>142169.51</v>
      </c>
      <c r="M174" s="21">
        <v>1.6627003553715598</v>
      </c>
      <c r="N174" s="22">
        <v>282886.53000000003</v>
      </c>
      <c r="O174" s="21">
        <v>1.9907245679035999</v>
      </c>
      <c r="P174" s="22">
        <v>554320.31000000006</v>
      </c>
      <c r="Q174" s="21">
        <v>2.6686494258166404</v>
      </c>
      <c r="R174" s="23">
        <v>61.23</v>
      </c>
      <c r="S174" s="24">
        <v>3.8046300832925</v>
      </c>
    </row>
    <row r="175" spans="1:19" x14ac:dyDescent="0.2">
      <c r="A175" s="19" t="s">
        <v>20</v>
      </c>
      <c r="B175" s="20">
        <f t="shared" ref="B175" si="132">D175+H175+J175+L175+N175+P175+R175</f>
        <v>34069594.219999999</v>
      </c>
      <c r="C175" s="21">
        <f t="shared" ref="C175" si="133">(D175*E175+H175*I175+J175*K175+L175*M175+N175*O175+P175*Q175+R175*S175)/(D175+H175+J175+L175+N175+P175+R175)</f>
        <v>8.8437583871522896E-2</v>
      </c>
      <c r="D175" s="22">
        <v>31963404.57</v>
      </c>
      <c r="E175" s="21">
        <v>0</v>
      </c>
      <c r="F175" s="22">
        <f t="shared" ref="F175" si="134">H175+J175+L175+N175+P175+R175</f>
        <v>2106189.65</v>
      </c>
      <c r="G175" s="21">
        <f t="shared" ref="G175" si="135">(H175*I175+J175*K175+L175*M175+N175*O175+P175*Q175+R175*S175)/(H175+J175+L175+N175+P175+R175)</f>
        <v>1.4305609166297071</v>
      </c>
      <c r="H175" s="22">
        <v>617825.71</v>
      </c>
      <c r="I175" s="21">
        <v>6.2034569587594506E-2</v>
      </c>
      <c r="J175" s="22">
        <v>290909.93</v>
      </c>
      <c r="K175" s="21">
        <v>3.0395897929644402</v>
      </c>
      <c r="L175" s="22">
        <v>386008.09</v>
      </c>
      <c r="M175" s="21">
        <v>1.0557975049175798</v>
      </c>
      <c r="N175" s="22">
        <v>568742.38</v>
      </c>
      <c r="O175" s="21">
        <v>1.9369403714912199</v>
      </c>
      <c r="P175" s="22">
        <v>242337.82</v>
      </c>
      <c r="Q175" s="21">
        <v>2.3922869954842403</v>
      </c>
      <c r="R175" s="23">
        <v>365.72</v>
      </c>
      <c r="S175" s="24">
        <v>4.2412774800393702</v>
      </c>
    </row>
    <row r="176" spans="1:19" ht="13.5" thickBot="1" x14ac:dyDescent="0.25">
      <c r="A176" s="25" t="s">
        <v>21</v>
      </c>
      <c r="B176" s="26">
        <f t="shared" ref="B176:B187" si="136">D176+H176+J176+L176+N176+P176+R176</f>
        <v>40201196.819999993</v>
      </c>
      <c r="C176" s="27">
        <f t="shared" ref="C176:C187" si="137">(D176*E176+H176*I176+J176*K176+L176*M176+N176*O176+P176*Q176+R176*S176)/(D176+H176+J176+L176+N176+P176+R176)</f>
        <v>6.7520162167152148E-2</v>
      </c>
      <c r="D176" s="28">
        <v>38808926.579999998</v>
      </c>
      <c r="E176" s="27">
        <v>0</v>
      </c>
      <c r="F176" s="28">
        <f t="shared" ref="F176:F187" si="138">H176+J176+L176+N176+P176+R176</f>
        <v>1392270.2400000002</v>
      </c>
      <c r="G176" s="27">
        <f t="shared" ref="G176:G187" si="139">(H176*I176+J176*K176+L176*M176+N176*O176+P176*Q176+R176*S176)/(H176+J176+L176+N176+P176+R176)</f>
        <v>1.9496152762699288</v>
      </c>
      <c r="H176" s="28">
        <v>92836.26</v>
      </c>
      <c r="I176" s="27">
        <v>0.38284762656315502</v>
      </c>
      <c r="J176" s="28">
        <v>285634.46000000002</v>
      </c>
      <c r="K176" s="27">
        <v>1.3476793419813597</v>
      </c>
      <c r="L176" s="28">
        <v>283745.51</v>
      </c>
      <c r="M176" s="27">
        <v>2.0763826571211599</v>
      </c>
      <c r="N176" s="28">
        <v>650345.66</v>
      </c>
      <c r="O176" s="27">
        <v>2.0938063296985798</v>
      </c>
      <c r="P176" s="28">
        <v>79485.820000000007</v>
      </c>
      <c r="Q176" s="27">
        <v>4.3018032688094596</v>
      </c>
      <c r="R176" s="28">
        <v>222.53</v>
      </c>
      <c r="S176" s="27">
        <v>4.9928099582078795</v>
      </c>
    </row>
    <row r="177" spans="1:19" x14ac:dyDescent="0.2">
      <c r="A177" s="32" t="s">
        <v>76</v>
      </c>
      <c r="B177" s="20">
        <f t="shared" si="136"/>
        <v>37934319.800000004</v>
      </c>
      <c r="C177" s="21">
        <f t="shared" si="137"/>
        <v>3.9174126947176743E-2</v>
      </c>
      <c r="D177" s="22">
        <v>36938932.25</v>
      </c>
      <c r="E177" s="21">
        <v>4.3424278729659298E-3</v>
      </c>
      <c r="F177" s="22">
        <f t="shared" si="138"/>
        <v>995387.54999999993</v>
      </c>
      <c r="G177" s="21">
        <f t="shared" si="139"/>
        <v>1.3317819883320829</v>
      </c>
      <c r="H177" s="22">
        <v>393366.05</v>
      </c>
      <c r="I177" s="21">
        <v>0.15000508330599502</v>
      </c>
      <c r="J177" s="22">
        <v>99898.17</v>
      </c>
      <c r="K177" s="21">
        <v>1.2097369751618099</v>
      </c>
      <c r="L177" s="22">
        <v>127199.02</v>
      </c>
      <c r="M177" s="21">
        <v>1.6523487625926696</v>
      </c>
      <c r="N177" s="22">
        <v>266487.46000000002</v>
      </c>
      <c r="O177" s="21">
        <v>2.40802574950431</v>
      </c>
      <c r="P177" s="22">
        <v>108278.72</v>
      </c>
      <c r="Q177" s="21">
        <v>2.7084758528730304</v>
      </c>
      <c r="R177" s="23">
        <v>158.13</v>
      </c>
      <c r="S177" s="24">
        <v>3.9567823942325901</v>
      </c>
    </row>
    <row r="178" spans="1:19" x14ac:dyDescent="0.2">
      <c r="A178" s="19" t="s">
        <v>11</v>
      </c>
      <c r="B178" s="20">
        <f t="shared" si="136"/>
        <v>33986691.780000001</v>
      </c>
      <c r="C178" s="21">
        <f t="shared" si="137"/>
        <v>0.10609485887419898</v>
      </c>
      <c r="D178" s="22">
        <v>32011520.98</v>
      </c>
      <c r="E178" s="21">
        <v>3.2296120220152102E-3</v>
      </c>
      <c r="F178" s="22">
        <f t="shared" si="138"/>
        <v>1975170.8</v>
      </c>
      <c r="G178" s="21">
        <f t="shared" si="139"/>
        <v>1.7732281557625291</v>
      </c>
      <c r="H178" s="22">
        <v>366990.6</v>
      </c>
      <c r="I178" s="21">
        <v>0.53350600860076502</v>
      </c>
      <c r="J178" s="22">
        <v>260446.67</v>
      </c>
      <c r="K178" s="21">
        <v>1.7066830027045499</v>
      </c>
      <c r="L178" s="22">
        <v>248901.87</v>
      </c>
      <c r="M178" s="21">
        <v>2.32647769701369</v>
      </c>
      <c r="N178" s="22">
        <v>585857.18000000005</v>
      </c>
      <c r="O178" s="21">
        <v>1.9054629554936902</v>
      </c>
      <c r="P178" s="22">
        <v>512771.22</v>
      </c>
      <c r="Q178" s="21">
        <v>2.2735540571095196</v>
      </c>
      <c r="R178" s="23">
        <v>203.26</v>
      </c>
      <c r="S178" s="24">
        <v>4.5753684935550503</v>
      </c>
    </row>
    <row r="179" spans="1:19" x14ac:dyDescent="0.2">
      <c r="A179" s="19" t="s">
        <v>12</v>
      </c>
      <c r="B179" s="20">
        <f t="shared" si="136"/>
        <v>38182968.649999999</v>
      </c>
      <c r="C179" s="21">
        <f t="shared" si="137"/>
        <v>3.1715080951412622E-2</v>
      </c>
      <c r="D179" s="22">
        <v>37392218.909999996</v>
      </c>
      <c r="E179" s="21">
        <v>3.3628163737127598E-3</v>
      </c>
      <c r="F179" s="22">
        <f t="shared" si="138"/>
        <v>790749.74</v>
      </c>
      <c r="G179" s="21">
        <f t="shared" si="139"/>
        <v>1.3724099051869436</v>
      </c>
      <c r="H179" s="22">
        <v>285303.09000000003</v>
      </c>
      <c r="I179" s="21">
        <v>0.16123153065043896</v>
      </c>
      <c r="J179" s="22">
        <v>166824.81</v>
      </c>
      <c r="K179" s="21">
        <v>1.740775916364</v>
      </c>
      <c r="L179" s="22">
        <v>93769.11</v>
      </c>
      <c r="M179" s="21">
        <v>1.6434554257793399</v>
      </c>
      <c r="N179" s="22">
        <v>161254.19</v>
      </c>
      <c r="O179" s="21">
        <v>2.3350466087113801</v>
      </c>
      <c r="P179" s="22">
        <v>83438.5</v>
      </c>
      <c r="Q179" s="21">
        <v>2.6052187767038002</v>
      </c>
      <c r="R179" s="23">
        <v>160.04</v>
      </c>
      <c r="S179" s="24">
        <v>5.0697406898275394</v>
      </c>
    </row>
    <row r="180" spans="1:19" x14ac:dyDescent="0.2">
      <c r="A180" s="19" t="s">
        <v>13</v>
      </c>
      <c r="B180" s="20">
        <f t="shared" si="136"/>
        <v>49720831.789999999</v>
      </c>
      <c r="C180" s="21">
        <f t="shared" si="137"/>
        <v>9.1939426695580542E-2</v>
      </c>
      <c r="D180" s="22">
        <v>48213528.460000001</v>
      </c>
      <c r="E180" s="21">
        <v>4.7932542873672908E-3</v>
      </c>
      <c r="F180" s="22">
        <f t="shared" si="138"/>
        <v>1507303.33</v>
      </c>
      <c r="G180" s="21">
        <f t="shared" si="139"/>
        <v>2.8794503277585113</v>
      </c>
      <c r="H180" s="22">
        <v>147598.86000000002</v>
      </c>
      <c r="I180" s="21">
        <v>0.19256243510281901</v>
      </c>
      <c r="J180" s="22">
        <v>282489.17</v>
      </c>
      <c r="K180" s="21">
        <v>2.9519201967990498</v>
      </c>
      <c r="L180" s="22">
        <v>395174.22</v>
      </c>
      <c r="M180" s="21">
        <v>3.0340091243806295</v>
      </c>
      <c r="N180" s="22">
        <v>236422.5</v>
      </c>
      <c r="O180" s="21">
        <v>2.6101516611151596</v>
      </c>
      <c r="P180" s="22">
        <v>445541.78</v>
      </c>
      <c r="Q180" s="21">
        <v>3.7290725172844601</v>
      </c>
      <c r="R180" s="23">
        <v>76.8</v>
      </c>
      <c r="S180" s="24">
        <v>4.9376041666666692</v>
      </c>
    </row>
    <row r="181" spans="1:19" x14ac:dyDescent="0.2">
      <c r="A181" s="19" t="s">
        <v>14</v>
      </c>
      <c r="B181" s="20">
        <f t="shared" si="136"/>
        <v>48117468.170000002</v>
      </c>
      <c r="C181" s="21">
        <f t="shared" si="137"/>
        <v>4.3256671696573205E-2</v>
      </c>
      <c r="D181" s="22">
        <v>47062833.600000001</v>
      </c>
      <c r="E181" s="21">
        <v>3.5555028713783197E-5</v>
      </c>
      <c r="F181" s="22">
        <f t="shared" si="138"/>
        <v>1054634.57</v>
      </c>
      <c r="G181" s="21">
        <f t="shared" si="139"/>
        <v>1.9719894096587418</v>
      </c>
      <c r="H181" s="22">
        <v>198861.37</v>
      </c>
      <c r="I181" s="21">
        <v>0.215373811414454</v>
      </c>
      <c r="J181" s="22">
        <v>184847.03</v>
      </c>
      <c r="K181" s="21">
        <v>1.0877280094789701</v>
      </c>
      <c r="L181" s="22">
        <v>110442.45</v>
      </c>
      <c r="M181" s="21">
        <v>2.4658230580723299</v>
      </c>
      <c r="N181" s="22">
        <v>400698.48</v>
      </c>
      <c r="O181" s="21">
        <v>2.6373598891615502</v>
      </c>
      <c r="P181" s="22">
        <v>159776.47</v>
      </c>
      <c r="Q181" s="21">
        <v>3.1712656050042902</v>
      </c>
      <c r="R181" s="23">
        <v>8.77</v>
      </c>
      <c r="S181" s="24">
        <v>2.75</v>
      </c>
    </row>
    <row r="182" spans="1:19" x14ac:dyDescent="0.2">
      <c r="A182" s="19" t="s">
        <v>15</v>
      </c>
      <c r="B182" s="20">
        <f t="shared" si="136"/>
        <v>43226755.270000011</v>
      </c>
      <c r="C182" s="21">
        <f t="shared" si="137"/>
        <v>4.141501639014878E-2</v>
      </c>
      <c r="D182" s="22">
        <v>42195222.950000003</v>
      </c>
      <c r="E182" s="21">
        <v>5.0420593642105608E-3</v>
      </c>
      <c r="F182" s="22">
        <f t="shared" si="138"/>
        <v>1031532.32</v>
      </c>
      <c r="G182" s="21">
        <f t="shared" si="139"/>
        <v>1.529264695264227</v>
      </c>
      <c r="H182" s="22">
        <v>453116.14</v>
      </c>
      <c r="I182" s="21">
        <v>1.3626087563334201E-2</v>
      </c>
      <c r="J182" s="22">
        <v>103234.13</v>
      </c>
      <c r="K182" s="21">
        <v>1.5168525012028495</v>
      </c>
      <c r="L182" s="22">
        <v>99649.31</v>
      </c>
      <c r="M182" s="21">
        <v>2.7822564370992597</v>
      </c>
      <c r="N182" s="22">
        <v>164833.45000000001</v>
      </c>
      <c r="O182" s="21">
        <v>2.3243916383476799</v>
      </c>
      <c r="P182" s="22">
        <v>209739.69</v>
      </c>
      <c r="Q182" s="21">
        <v>3.5849923846078</v>
      </c>
      <c r="R182" s="23">
        <v>959.6</v>
      </c>
      <c r="S182" s="24">
        <v>2.52</v>
      </c>
    </row>
    <row r="183" spans="1:19" x14ac:dyDescent="0.2">
      <c r="A183" s="19" t="s">
        <v>16</v>
      </c>
      <c r="B183" s="20">
        <f t="shared" si="136"/>
        <v>50345178.160000004</v>
      </c>
      <c r="C183" s="21">
        <f t="shared" si="137"/>
        <v>4.500145045072175E-2</v>
      </c>
      <c r="D183" s="22">
        <v>49333911.450000003</v>
      </c>
      <c r="E183" s="21">
        <v>0</v>
      </c>
      <c r="F183" s="22">
        <f t="shared" si="138"/>
        <v>1011266.71</v>
      </c>
      <c r="G183" s="21">
        <f t="shared" si="139"/>
        <v>2.2403645032476143</v>
      </c>
      <c r="H183" s="22">
        <v>152861.43</v>
      </c>
      <c r="I183" s="21">
        <v>3.5220643297658498E-2</v>
      </c>
      <c r="J183" s="22">
        <v>362946.52</v>
      </c>
      <c r="K183" s="21">
        <v>2.5178217562190701</v>
      </c>
      <c r="L183" s="22">
        <v>96488.4</v>
      </c>
      <c r="M183" s="21">
        <v>2.01116632154746</v>
      </c>
      <c r="N183" s="22">
        <v>241195.72</v>
      </c>
      <c r="O183" s="21">
        <v>2.3827146916205599</v>
      </c>
      <c r="P183" s="22">
        <v>157275.88</v>
      </c>
      <c r="Q183" s="21">
        <v>3.6543172837436999</v>
      </c>
      <c r="R183" s="23">
        <v>498.76</v>
      </c>
      <c r="S183" s="24">
        <v>5.80789437805758</v>
      </c>
    </row>
    <row r="184" spans="1:19" x14ac:dyDescent="0.2">
      <c r="A184" s="19" t="s">
        <v>17</v>
      </c>
      <c r="B184" s="20">
        <f t="shared" si="136"/>
        <v>42645713.130000003</v>
      </c>
      <c r="C184" s="21">
        <f t="shared" si="137"/>
        <v>3.1877746580433346E-2</v>
      </c>
      <c r="D184" s="22">
        <v>41777511.210000001</v>
      </c>
      <c r="E184" s="21">
        <v>7.9847620966026409E-4</v>
      </c>
      <c r="F184" s="22">
        <f t="shared" si="138"/>
        <v>868201.91999999993</v>
      </c>
      <c r="G184" s="21">
        <f t="shared" si="139"/>
        <v>1.5273991643556826</v>
      </c>
      <c r="H184" s="22">
        <v>304426.43</v>
      </c>
      <c r="I184" s="21">
        <v>0.41809864044984507</v>
      </c>
      <c r="J184" s="22">
        <v>88444.52</v>
      </c>
      <c r="K184" s="21">
        <v>1.9608870125588296</v>
      </c>
      <c r="L184" s="22">
        <v>177182.74</v>
      </c>
      <c r="M184" s="21">
        <v>1.6549673574299597</v>
      </c>
      <c r="N184" s="22">
        <v>177480.12</v>
      </c>
      <c r="O184" s="21">
        <v>2.3977071217891903</v>
      </c>
      <c r="P184" s="22">
        <v>120103.21</v>
      </c>
      <c r="Q184" s="21">
        <v>2.5057991980397496</v>
      </c>
      <c r="R184" s="23">
        <v>564.9</v>
      </c>
      <c r="S184" s="24">
        <v>10.0006620640821</v>
      </c>
    </row>
    <row r="185" spans="1:19" x14ac:dyDescent="0.2">
      <c r="A185" s="19" t="s">
        <v>18</v>
      </c>
      <c r="B185" s="20">
        <f t="shared" si="136"/>
        <v>64891573.5</v>
      </c>
      <c r="C185" s="21">
        <f t="shared" si="137"/>
        <v>6.2027596900543644E-2</v>
      </c>
      <c r="D185" s="22">
        <v>62958919.909999996</v>
      </c>
      <c r="E185" s="21">
        <v>0</v>
      </c>
      <c r="F185" s="22">
        <f t="shared" si="138"/>
        <v>1932653.59</v>
      </c>
      <c r="G185" s="21">
        <f t="shared" si="139"/>
        <v>2.0826641588159625</v>
      </c>
      <c r="H185" s="22">
        <v>397554.1</v>
      </c>
      <c r="I185" s="21">
        <v>4.4024481196395703E-2</v>
      </c>
      <c r="J185" s="22">
        <v>553270.67000000004</v>
      </c>
      <c r="K185" s="21">
        <v>2.0276226420966803</v>
      </c>
      <c r="L185" s="22">
        <v>231854.03</v>
      </c>
      <c r="M185" s="21">
        <v>2.84046211747969</v>
      </c>
      <c r="N185" s="22">
        <v>274043.55</v>
      </c>
      <c r="O185" s="21">
        <v>3.3217274517134197</v>
      </c>
      <c r="P185" s="22">
        <v>475837.24</v>
      </c>
      <c r="Q185" s="21">
        <v>2.7663454390413</v>
      </c>
      <c r="R185" s="23">
        <v>94</v>
      </c>
      <c r="S185" s="24">
        <v>5.7591702127659596</v>
      </c>
    </row>
    <row r="186" spans="1:19" x14ac:dyDescent="0.2">
      <c r="A186" s="19" t="s">
        <v>19</v>
      </c>
      <c r="B186" s="20">
        <f t="shared" si="136"/>
        <v>45806679.670000002</v>
      </c>
      <c r="C186" s="21">
        <f t="shared" si="137"/>
        <v>8.4867087494796392E-2</v>
      </c>
      <c r="D186" s="22">
        <v>44167372.789999999</v>
      </c>
      <c r="E186" s="21">
        <v>2.4109503435103502E-3</v>
      </c>
      <c r="F186" s="22">
        <f t="shared" si="138"/>
        <v>1639306.8800000001</v>
      </c>
      <c r="G186" s="21">
        <f t="shared" si="139"/>
        <v>2.3064590254144486</v>
      </c>
      <c r="H186" s="22">
        <v>292310.82</v>
      </c>
      <c r="I186" s="21">
        <v>0.34476547327259405</v>
      </c>
      <c r="J186" s="22">
        <v>282416.02</v>
      </c>
      <c r="K186" s="21">
        <v>2.62567356908436</v>
      </c>
      <c r="L186" s="22">
        <v>354041.95</v>
      </c>
      <c r="M186" s="21">
        <v>3.5386332147927702</v>
      </c>
      <c r="N186" s="22">
        <v>448697.14</v>
      </c>
      <c r="O186" s="21">
        <v>2.05300490772016</v>
      </c>
      <c r="P186" s="22">
        <v>261593.97</v>
      </c>
      <c r="Q186" s="21">
        <v>2.9181213244326698</v>
      </c>
      <c r="R186" s="23">
        <v>246.98</v>
      </c>
      <c r="S186" s="24">
        <v>5.3373350068831495</v>
      </c>
    </row>
    <row r="187" spans="1:19" x14ac:dyDescent="0.2">
      <c r="A187" s="19" t="s">
        <v>20</v>
      </c>
      <c r="B187" s="20">
        <f t="shared" si="136"/>
        <v>42075695.169999994</v>
      </c>
      <c r="C187" s="21">
        <f t="shared" si="137"/>
        <v>3.8508816563897597E-2</v>
      </c>
      <c r="D187" s="22">
        <v>41102980.670000002</v>
      </c>
      <c r="E187" s="21">
        <v>4.2912845035770995E-3</v>
      </c>
      <c r="F187" s="22">
        <f t="shared" si="138"/>
        <v>972714.5</v>
      </c>
      <c r="G187" s="21">
        <f t="shared" si="139"/>
        <v>1.4844033301652251</v>
      </c>
      <c r="H187" s="22">
        <v>231326.15</v>
      </c>
      <c r="I187" s="21">
        <v>0.51042037227524895</v>
      </c>
      <c r="J187" s="22">
        <v>59665.73</v>
      </c>
      <c r="K187" s="21">
        <v>1.4967326185399898</v>
      </c>
      <c r="L187" s="22">
        <v>339480.21</v>
      </c>
      <c r="M187" s="21">
        <v>1.0808246530777199</v>
      </c>
      <c r="N187" s="22">
        <v>166905.68</v>
      </c>
      <c r="O187" s="21">
        <v>2.3214339613846602</v>
      </c>
      <c r="P187" s="22">
        <v>174877.15</v>
      </c>
      <c r="Q187" s="21">
        <v>2.7497647125424898</v>
      </c>
      <c r="R187" s="23">
        <v>459.58</v>
      </c>
      <c r="S187" s="24">
        <v>2.7705927150876901</v>
      </c>
    </row>
    <row r="188" spans="1:19" ht="13.5" thickBot="1" x14ac:dyDescent="0.25">
      <c r="A188" s="25" t="s">
        <v>21</v>
      </c>
      <c r="B188" s="26">
        <f t="shared" ref="B188:B199" si="140">D188+H188+J188+L188+N188+P188+R188</f>
        <v>65851616.119999997</v>
      </c>
      <c r="C188" s="27">
        <f t="shared" ref="C188:C199" si="141">(D188*E188+H188*I188+J188*K188+L188*M188+N188*O188+P188*Q188+R188*S188)/(D188+H188+J188+L188+N188+P188+R188)</f>
        <v>0.11577645447010482</v>
      </c>
      <c r="D188" s="28">
        <v>62108099.890000001</v>
      </c>
      <c r="E188" s="27">
        <v>0</v>
      </c>
      <c r="F188" s="28">
        <f t="shared" ref="F188:F199" si="142">H188+J188+L188+N188+P188+R188</f>
        <v>3743516.23</v>
      </c>
      <c r="G188" s="27">
        <f t="shared" ref="G188:G199" si="143">(H188*I188+J188*K188+L188*M188+N188*O188+P188*Q188+R188*S188)/(H188+J188+L188+N188+P188+R188)</f>
        <v>2.0366057383167804</v>
      </c>
      <c r="H188" s="28">
        <v>1051712.67</v>
      </c>
      <c r="I188" s="27">
        <v>9.5496645485881604E-3</v>
      </c>
      <c r="J188" s="28">
        <v>1314127.98</v>
      </c>
      <c r="K188" s="27">
        <v>2.9472009672908701</v>
      </c>
      <c r="L188" s="28">
        <v>614927.82999999996</v>
      </c>
      <c r="M188" s="27">
        <v>1.32429316607772</v>
      </c>
      <c r="N188" s="28">
        <v>633625.65</v>
      </c>
      <c r="O188" s="27">
        <v>4.0336417551909403</v>
      </c>
      <c r="P188" s="28">
        <v>129103.5</v>
      </c>
      <c r="Q188" s="27">
        <v>2.8721114501155993</v>
      </c>
      <c r="R188" s="28">
        <v>18.600000000000001</v>
      </c>
      <c r="S188" s="27">
        <v>3.26</v>
      </c>
    </row>
    <row r="189" spans="1:19" x14ac:dyDescent="0.2">
      <c r="A189" s="32" t="s">
        <v>77</v>
      </c>
      <c r="B189" s="20">
        <f t="shared" si="140"/>
        <v>50659023.130000003</v>
      </c>
      <c r="C189" s="21">
        <f t="shared" si="141"/>
        <v>5.9878185586323567E-2</v>
      </c>
      <c r="D189" s="22">
        <v>48296262.82</v>
      </c>
      <c r="E189" s="21">
        <v>5.8412350506585201E-3</v>
      </c>
      <c r="F189" s="22">
        <f t="shared" si="142"/>
        <v>2362760.31</v>
      </c>
      <c r="G189" s="21">
        <f t="shared" si="143"/>
        <v>1.1644264353670297</v>
      </c>
      <c r="H189" s="22">
        <v>900128.43</v>
      </c>
      <c r="I189" s="21">
        <v>5.5936823148669997E-2</v>
      </c>
      <c r="J189" s="22">
        <v>275208.64</v>
      </c>
      <c r="K189" s="21">
        <v>2.4734060075294098</v>
      </c>
      <c r="L189" s="22">
        <v>210444.67</v>
      </c>
      <c r="M189" s="21">
        <v>0.84026711201571402</v>
      </c>
      <c r="N189" s="22">
        <v>855355.57</v>
      </c>
      <c r="O189" s="21">
        <v>1.79351098456049</v>
      </c>
      <c r="P189" s="22">
        <v>99865.9</v>
      </c>
      <c r="Q189" s="21">
        <v>2.3344996590427805</v>
      </c>
      <c r="R189" s="23">
        <v>21757.1</v>
      </c>
      <c r="S189" s="24">
        <v>3.5000658175951798</v>
      </c>
    </row>
    <row r="190" spans="1:19" x14ac:dyDescent="0.2">
      <c r="A190" s="19" t="s">
        <v>11</v>
      </c>
      <c r="B190" s="20">
        <f t="shared" si="140"/>
        <v>42405361.719999999</v>
      </c>
      <c r="C190" s="21">
        <f t="shared" si="141"/>
        <v>4.501542383730435E-2</v>
      </c>
      <c r="D190" s="22">
        <v>41117817.399999999</v>
      </c>
      <c r="E190" s="21">
        <v>4.9875318455011195E-3</v>
      </c>
      <c r="F190" s="22">
        <f t="shared" si="142"/>
        <v>1287544.3199999998</v>
      </c>
      <c r="G190" s="21">
        <f t="shared" si="143"/>
        <v>1.3233089382895971</v>
      </c>
      <c r="H190" s="22">
        <v>432959.16</v>
      </c>
      <c r="I190" s="21">
        <v>0.11831200707244499</v>
      </c>
      <c r="J190" s="22">
        <v>207365.07</v>
      </c>
      <c r="K190" s="21">
        <v>1.1372816752599699</v>
      </c>
      <c r="L190" s="22">
        <v>358909.45</v>
      </c>
      <c r="M190" s="21">
        <v>2.1192995495103299</v>
      </c>
      <c r="N190" s="22">
        <v>207568.96</v>
      </c>
      <c r="O190" s="21">
        <v>2.1775231171365901</v>
      </c>
      <c r="P190" s="22">
        <v>80627.430000000008</v>
      </c>
      <c r="Q190" s="21">
        <v>2.5280257128374299</v>
      </c>
      <c r="R190" s="23">
        <v>114.25</v>
      </c>
      <c r="S190" s="24">
        <v>2.7228446389496694</v>
      </c>
    </row>
    <row r="191" spans="1:19" x14ac:dyDescent="0.2">
      <c r="A191" s="19" t="s">
        <v>12</v>
      </c>
      <c r="B191" s="20">
        <f t="shared" si="140"/>
        <v>48855550.930000007</v>
      </c>
      <c r="C191" s="21">
        <f t="shared" si="141"/>
        <v>3.6927423296994798E-2</v>
      </c>
      <c r="D191" s="22">
        <v>46275020.240000002</v>
      </c>
      <c r="E191" s="21">
        <v>4.6264407641456303E-3</v>
      </c>
      <c r="F191" s="22">
        <f t="shared" si="142"/>
        <v>2580530.69</v>
      </c>
      <c r="G191" s="21">
        <f t="shared" si="143"/>
        <v>0.61616045713449663</v>
      </c>
      <c r="H191" s="22">
        <v>1901415.63</v>
      </c>
      <c r="I191" s="21">
        <v>3.9694973844303601E-2</v>
      </c>
      <c r="J191" s="22">
        <v>135408.06</v>
      </c>
      <c r="K191" s="21">
        <v>2.7983944264469902</v>
      </c>
      <c r="L191" s="22">
        <v>192185.51</v>
      </c>
      <c r="M191" s="21">
        <v>2.04603263690379</v>
      </c>
      <c r="N191" s="22">
        <v>225459.61</v>
      </c>
      <c r="O191" s="21">
        <v>2.2401628207375999</v>
      </c>
      <c r="P191" s="22">
        <v>125546.88</v>
      </c>
      <c r="Q191" s="21">
        <v>1.88118787022027</v>
      </c>
      <c r="R191" s="23">
        <v>515</v>
      </c>
      <c r="S191" s="24">
        <v>2.2482252427184499</v>
      </c>
    </row>
    <row r="192" spans="1:19" hidden="1" x14ac:dyDescent="0.2">
      <c r="A192" s="19" t="s">
        <v>13</v>
      </c>
      <c r="B192" s="20">
        <f t="shared" si="140"/>
        <v>0</v>
      </c>
      <c r="C192" s="21" t="e">
        <f t="shared" si="141"/>
        <v>#DIV/0!</v>
      </c>
      <c r="D192" s="22"/>
      <c r="E192" s="21"/>
      <c r="F192" s="22">
        <f t="shared" si="142"/>
        <v>0</v>
      </c>
      <c r="G192" s="21" t="e">
        <f t="shared" si="143"/>
        <v>#DIV/0!</v>
      </c>
      <c r="H192" s="22"/>
      <c r="I192" s="21"/>
      <c r="J192" s="22"/>
      <c r="K192" s="21"/>
      <c r="L192" s="22"/>
      <c r="M192" s="21"/>
      <c r="N192" s="22"/>
      <c r="O192" s="21"/>
      <c r="P192" s="22"/>
      <c r="Q192" s="21"/>
      <c r="R192" s="23"/>
      <c r="S192" s="24"/>
    </row>
    <row r="193" spans="1:19" hidden="1" x14ac:dyDescent="0.2">
      <c r="A193" s="19" t="s">
        <v>14</v>
      </c>
      <c r="B193" s="20">
        <f t="shared" si="140"/>
        <v>0</v>
      </c>
      <c r="C193" s="21" t="e">
        <f t="shared" si="141"/>
        <v>#DIV/0!</v>
      </c>
      <c r="D193" s="22"/>
      <c r="E193" s="21"/>
      <c r="F193" s="22">
        <f t="shared" si="142"/>
        <v>0</v>
      </c>
      <c r="G193" s="21" t="e">
        <f t="shared" si="143"/>
        <v>#DIV/0!</v>
      </c>
      <c r="H193" s="22"/>
      <c r="I193" s="21"/>
      <c r="J193" s="22"/>
      <c r="K193" s="21"/>
      <c r="L193" s="22"/>
      <c r="M193" s="21"/>
      <c r="N193" s="22"/>
      <c r="O193" s="21"/>
      <c r="P193" s="22"/>
      <c r="Q193" s="21"/>
      <c r="R193" s="23"/>
      <c r="S193" s="24"/>
    </row>
    <row r="194" spans="1:19" hidden="1" x14ac:dyDescent="0.2">
      <c r="A194" s="19" t="s">
        <v>15</v>
      </c>
      <c r="B194" s="20">
        <f t="shared" si="140"/>
        <v>0</v>
      </c>
      <c r="C194" s="21" t="e">
        <f t="shared" si="141"/>
        <v>#DIV/0!</v>
      </c>
      <c r="D194" s="22"/>
      <c r="E194" s="21"/>
      <c r="F194" s="22">
        <f t="shared" si="142"/>
        <v>0</v>
      </c>
      <c r="G194" s="21" t="e">
        <f t="shared" si="143"/>
        <v>#DIV/0!</v>
      </c>
      <c r="H194" s="22"/>
      <c r="I194" s="21"/>
      <c r="J194" s="22"/>
      <c r="K194" s="21"/>
      <c r="L194" s="22"/>
      <c r="M194" s="21"/>
      <c r="N194" s="22"/>
      <c r="O194" s="21"/>
      <c r="P194" s="22"/>
      <c r="Q194" s="21"/>
      <c r="R194" s="23"/>
      <c r="S194" s="24"/>
    </row>
    <row r="195" spans="1:19" hidden="1" x14ac:dyDescent="0.2">
      <c r="A195" s="19" t="s">
        <v>16</v>
      </c>
      <c r="B195" s="20">
        <f t="shared" si="140"/>
        <v>0</v>
      </c>
      <c r="C195" s="21" t="e">
        <f t="shared" si="141"/>
        <v>#DIV/0!</v>
      </c>
      <c r="D195" s="22"/>
      <c r="E195" s="21"/>
      <c r="F195" s="22">
        <f t="shared" si="142"/>
        <v>0</v>
      </c>
      <c r="G195" s="21" t="e">
        <f t="shared" si="143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0"/>
        <v>0</v>
      </c>
      <c r="C196" s="21" t="e">
        <f t="shared" si="141"/>
        <v>#DIV/0!</v>
      </c>
      <c r="D196" s="22"/>
      <c r="E196" s="21"/>
      <c r="F196" s="22">
        <f t="shared" si="142"/>
        <v>0</v>
      </c>
      <c r="G196" s="21" t="e">
        <f t="shared" si="143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0"/>
        <v>0</v>
      </c>
      <c r="C197" s="21" t="e">
        <f t="shared" si="141"/>
        <v>#DIV/0!</v>
      </c>
      <c r="D197" s="22"/>
      <c r="E197" s="21"/>
      <c r="F197" s="22">
        <f t="shared" si="142"/>
        <v>0</v>
      </c>
      <c r="G197" s="21" t="e">
        <f t="shared" si="143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0"/>
        <v>0</v>
      </c>
      <c r="C198" s="21" t="e">
        <f t="shared" si="141"/>
        <v>#DIV/0!</v>
      </c>
      <c r="D198" s="22"/>
      <c r="E198" s="21"/>
      <c r="F198" s="22">
        <f t="shared" si="142"/>
        <v>0</v>
      </c>
      <c r="G198" s="21" t="e">
        <f t="shared" si="143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0"/>
        <v>0</v>
      </c>
      <c r="C199" s="21" t="e">
        <f t="shared" si="141"/>
        <v>#DIV/0!</v>
      </c>
      <c r="D199" s="22"/>
      <c r="E199" s="21"/>
      <c r="F199" s="22">
        <f t="shared" si="142"/>
        <v>0</v>
      </c>
      <c r="G199" s="21" t="e">
        <f t="shared" si="143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4">D200+H200+J200+L200+N200+P200+R200</f>
        <v>0</v>
      </c>
      <c r="C200" s="27" t="e">
        <f t="shared" ref="C200" si="145">(D200*E200+H200*I200+J200*K200+L200*M200+N200*O200+P200*Q200+R200*S200)/(D200+H200+J200+L200+N200+P200+R200)</f>
        <v>#DIV/0!</v>
      </c>
      <c r="D200" s="28"/>
      <c r="E200" s="27"/>
      <c r="F200" s="28">
        <f t="shared" ref="F200" si="146">H200+J200+L200+N200+P200+R200</f>
        <v>0</v>
      </c>
      <c r="G200" s="27" t="e">
        <f t="shared" ref="G200" si="147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2025-04-28T03:03:32Z</dcterms:modified>
</cp:coreProperties>
</file>