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S340" i="11" l="1"/>
  <c r="R340" i="11"/>
  <c r="Q340" i="11"/>
  <c r="P340" i="11"/>
  <c r="O340" i="11"/>
  <c r="N340" i="11"/>
  <c r="M340" i="11"/>
  <c r="L340" i="11"/>
  <c r="K340" i="11"/>
  <c r="J340" i="11"/>
  <c r="I340" i="11"/>
  <c r="H340" i="11"/>
  <c r="F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E172" i="28"/>
  <c r="D172" i="28"/>
  <c r="S340" i="6"/>
  <c r="R340" i="6"/>
  <c r="Q340" i="6"/>
  <c r="P340" i="6"/>
  <c r="O340" i="6"/>
  <c r="N340" i="6"/>
  <c r="M340" i="6"/>
  <c r="L340" i="6"/>
  <c r="K340" i="6"/>
  <c r="J340" i="6"/>
  <c r="F340" i="6" s="1"/>
  <c r="I340" i="6"/>
  <c r="H340" i="6"/>
  <c r="E340" i="6"/>
  <c r="D340" i="6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S340" i="7"/>
  <c r="R340" i="7"/>
  <c r="Q340" i="7"/>
  <c r="P340" i="7"/>
  <c r="O340" i="7"/>
  <c r="N340" i="7"/>
  <c r="M340" i="7"/>
  <c r="L340" i="7"/>
  <c r="K340" i="7"/>
  <c r="J340" i="7"/>
  <c r="I340" i="7"/>
  <c r="H340" i="7"/>
  <c r="E340" i="7"/>
  <c r="D340" i="7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G340" i="6" l="1"/>
  <c r="H340" i="5"/>
  <c r="L340" i="5"/>
  <c r="P340" i="5"/>
  <c r="B340" i="8"/>
  <c r="B340" i="6"/>
  <c r="D340" i="4" s="1"/>
  <c r="D340" i="5"/>
  <c r="C340" i="6"/>
  <c r="E340" i="4" s="1"/>
  <c r="S340" i="5"/>
  <c r="G340" i="11"/>
  <c r="C340" i="11"/>
  <c r="B340" i="11"/>
  <c r="B340" i="7"/>
  <c r="F340" i="4" s="1"/>
  <c r="I340" i="5"/>
  <c r="M340" i="5"/>
  <c r="Q340" i="5"/>
  <c r="K340" i="5"/>
  <c r="N340" i="5"/>
  <c r="G340" i="8"/>
  <c r="C340" i="8"/>
  <c r="G340" i="7"/>
  <c r="J340" i="5"/>
  <c r="R340" i="5"/>
  <c r="F340" i="7"/>
  <c r="F172" i="28"/>
  <c r="G172" i="28"/>
  <c r="O340" i="5"/>
  <c r="C340" i="7"/>
  <c r="G340" i="4" s="1"/>
  <c r="E340" i="5"/>
  <c r="B172" i="28"/>
  <c r="C172" i="28"/>
  <c r="F340" i="8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S339" i="6"/>
  <c r="R339" i="6"/>
  <c r="Q339" i="6"/>
  <c r="P339" i="6"/>
  <c r="O339" i="6"/>
  <c r="N339" i="6"/>
  <c r="M339" i="6"/>
  <c r="L339" i="6"/>
  <c r="K339" i="6"/>
  <c r="J339" i="6"/>
  <c r="I339" i="6"/>
  <c r="H339" i="6"/>
  <c r="E339" i="6"/>
  <c r="D339" i="6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S339" i="7"/>
  <c r="R339" i="7"/>
  <c r="Q339" i="7"/>
  <c r="P339" i="7"/>
  <c r="O339" i="7"/>
  <c r="N339" i="7"/>
  <c r="M339" i="7"/>
  <c r="L339" i="7"/>
  <c r="K339" i="7"/>
  <c r="J339" i="7"/>
  <c r="I339" i="7"/>
  <c r="H339" i="7"/>
  <c r="E339" i="7"/>
  <c r="D339" i="7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G340" i="5" l="1"/>
  <c r="F340" i="5"/>
  <c r="C340" i="5"/>
  <c r="C340" i="4" s="1"/>
  <c r="B340" i="5"/>
  <c r="B340" i="4" s="1"/>
  <c r="G339" i="11"/>
  <c r="I339" i="5"/>
  <c r="M339" i="5"/>
  <c r="Q339" i="5"/>
  <c r="F339" i="8"/>
  <c r="F171" i="28"/>
  <c r="F339" i="7"/>
  <c r="C339" i="11"/>
  <c r="B339" i="6"/>
  <c r="D339" i="4" s="1"/>
  <c r="D339" i="5"/>
  <c r="C339" i="6"/>
  <c r="E339" i="4" s="1"/>
  <c r="G339" i="6"/>
  <c r="F339" i="6"/>
  <c r="C171" i="28"/>
  <c r="J339" i="5"/>
  <c r="O339" i="5"/>
  <c r="S339" i="5"/>
  <c r="F339" i="11"/>
  <c r="B339" i="11"/>
  <c r="C339" i="8"/>
  <c r="G339" i="8"/>
  <c r="B339" i="8"/>
  <c r="N339" i="5"/>
  <c r="R339" i="5"/>
  <c r="G339" i="7"/>
  <c r="G171" i="28"/>
  <c r="K339" i="5"/>
  <c r="H339" i="5"/>
  <c r="L339" i="5"/>
  <c r="P339" i="5"/>
  <c r="B339" i="7"/>
  <c r="F339" i="4" s="1"/>
  <c r="E339" i="5"/>
  <c r="C339" i="7"/>
  <c r="G339" i="4" s="1"/>
  <c r="B171" i="28"/>
  <c r="R332" i="8"/>
  <c r="S332" i="8"/>
  <c r="R338" i="8"/>
  <c r="S338" i="8"/>
  <c r="F339" i="5" l="1"/>
  <c r="G339" i="5"/>
  <c r="C339" i="5"/>
  <c r="C339" i="4" s="1"/>
  <c r="B339" i="5"/>
  <c r="B339" i="4" s="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F338" i="11" s="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S338" i="6"/>
  <c r="R338" i="6"/>
  <c r="Q338" i="6"/>
  <c r="P338" i="6"/>
  <c r="O338" i="6"/>
  <c r="N338" i="6"/>
  <c r="M338" i="6"/>
  <c r="L338" i="6"/>
  <c r="K338" i="6"/>
  <c r="J338" i="6"/>
  <c r="I338" i="6"/>
  <c r="H338" i="6"/>
  <c r="E338" i="6"/>
  <c r="D338" i="6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S338" i="7"/>
  <c r="R338" i="7"/>
  <c r="Q338" i="7"/>
  <c r="P338" i="7"/>
  <c r="O338" i="7"/>
  <c r="N338" i="7"/>
  <c r="M338" i="7"/>
  <c r="L338" i="7"/>
  <c r="K338" i="7"/>
  <c r="J338" i="7"/>
  <c r="I338" i="7"/>
  <c r="H338" i="7"/>
  <c r="E338" i="7"/>
  <c r="D338" i="7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J338" i="5" l="1"/>
  <c r="F338" i="6"/>
  <c r="F170" i="28"/>
  <c r="G338" i="11"/>
  <c r="F338" i="7"/>
  <c r="O338" i="5"/>
  <c r="S338" i="5"/>
  <c r="C338" i="11"/>
  <c r="D338" i="5"/>
  <c r="B338" i="6"/>
  <c r="D338" i="4" s="1"/>
  <c r="C338" i="6"/>
  <c r="E338" i="4" s="1"/>
  <c r="C338" i="8"/>
  <c r="E338" i="5"/>
  <c r="G338" i="6"/>
  <c r="C170" i="28"/>
  <c r="I338" i="5"/>
  <c r="M338" i="5"/>
  <c r="Q338" i="5"/>
  <c r="B338" i="11"/>
  <c r="B338" i="8"/>
  <c r="G338" i="8"/>
  <c r="B338" i="7"/>
  <c r="F338" i="4" s="1"/>
  <c r="N338" i="5"/>
  <c r="R338" i="5"/>
  <c r="C338" i="7"/>
  <c r="G338" i="4" s="1"/>
  <c r="G170" i="28"/>
  <c r="K338" i="5"/>
  <c r="B170" i="28"/>
  <c r="H338" i="5"/>
  <c r="L338" i="5"/>
  <c r="P338" i="5"/>
  <c r="G338" i="7"/>
  <c r="F338" i="8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G338" i="5" l="1"/>
  <c r="C338" i="5"/>
  <c r="C338" i="4" s="1"/>
  <c r="B338" i="5"/>
  <c r="B338" i="4" s="1"/>
  <c r="F338" i="5"/>
  <c r="F337" i="8"/>
  <c r="F337" i="6"/>
  <c r="G337" i="6"/>
  <c r="F337" i="7"/>
  <c r="F337" i="11"/>
  <c r="K337" i="5"/>
  <c r="O337" i="5"/>
  <c r="S337" i="5"/>
  <c r="C337" i="11"/>
  <c r="C337" i="6"/>
  <c r="E337" i="4" s="1"/>
  <c r="D337" i="5"/>
  <c r="B337" i="6"/>
  <c r="D337" i="4" s="1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B308" i="5" s="1"/>
  <c r="B308" i="4" s="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7" i="5" l="1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E23" i="11"/>
  <c r="H23" i="11"/>
  <c r="I23" i="11"/>
  <c r="J23" i="11"/>
  <c r="K23" i="11"/>
  <c r="L23" i="11"/>
  <c r="M23" i="11"/>
  <c r="N23" i="11"/>
  <c r="O23" i="11"/>
  <c r="P23" i="11"/>
  <c r="Q23" i="11"/>
  <c r="D24" i="1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11"/>
  <c r="H31" i="11"/>
  <c r="I31" i="11"/>
  <c r="J31" i="11"/>
  <c r="K31" i="11"/>
  <c r="L31" i="11"/>
  <c r="M31" i="11"/>
  <c r="N31" i="11"/>
  <c r="O31" i="11"/>
  <c r="P31" i="11"/>
  <c r="Q31" i="11"/>
  <c r="D32" i="1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E62" i="11"/>
  <c r="H62" i="11"/>
  <c r="I62" i="11"/>
  <c r="J62" i="11"/>
  <c r="K62" i="11"/>
  <c r="L62" i="11"/>
  <c r="M62" i="11"/>
  <c r="N62" i="11"/>
  <c r="O62" i="11"/>
  <c r="P62" i="1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E83" i="5" s="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E87" i="5" s="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E88" i="5" s="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E90" i="5" s="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E92" i="5" s="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E94" i="5" s="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E96" i="5" s="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E100" i="5" s="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E101" i="5" s="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E102" i="5" s="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E103" i="5" s="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E104" i="5" s="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E105" i="5" s="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E106" i="5" s="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D109" i="5" s="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S111" i="5" s="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E114" i="5" s="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S118" i="5" s="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E120" i="5" s="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E122" i="5" s="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S124" i="5" s="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E126" i="5" s="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S126" i="5" s="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E128" i="5" s="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E130" i="11"/>
  <c r="E130" i="5" s="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S130" i="5" s="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E132" i="5" s="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S132" i="5" s="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E138" i="5" s="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E140" i="5" s="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E144" i="5" s="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E146" i="5" s="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E148" i="11"/>
  <c r="E148" i="5" s="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E152" i="5" s="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S154" i="5" s="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E156" i="5" s="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E158" i="5" s="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E160" i="5" s="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E162" i="5" s="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E166" i="5" s="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E168" i="5" s="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E172" i="5" s="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S174" i="5" s="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E176" i="11"/>
  <c r="E176" i="5" s="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S180" i="5" s="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J20" i="5" s="1"/>
  <c r="K20" i="8"/>
  <c r="L20" i="8"/>
  <c r="M20" i="8"/>
  <c r="N20" i="8"/>
  <c r="N20" i="5" s="1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N25" i="5" s="1"/>
  <c r="O25" i="8"/>
  <c r="P25" i="8"/>
  <c r="Q25" i="8"/>
  <c r="H26" i="8"/>
  <c r="I26" i="8"/>
  <c r="J26" i="8"/>
  <c r="K26" i="8"/>
  <c r="L26" i="8"/>
  <c r="M26" i="8"/>
  <c r="N26" i="8"/>
  <c r="N26" i="5" s="1"/>
  <c r="O26" i="8"/>
  <c r="P26" i="8"/>
  <c r="Q26" i="8"/>
  <c r="H27" i="8"/>
  <c r="I27" i="8"/>
  <c r="J27" i="8"/>
  <c r="J27" i="5" s="1"/>
  <c r="K27" i="8"/>
  <c r="L27" i="8"/>
  <c r="M27" i="8"/>
  <c r="N27" i="8"/>
  <c r="N27" i="5" s="1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J30" i="5" s="1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J32" i="5" s="1"/>
  <c r="K32" i="8"/>
  <c r="L32" i="8"/>
  <c r="M32" i="8"/>
  <c r="N32" i="8"/>
  <c r="O32" i="8"/>
  <c r="H33" i="8"/>
  <c r="I33" i="8"/>
  <c r="J33" i="8"/>
  <c r="J33" i="5" s="1"/>
  <c r="K33" i="8"/>
  <c r="L33" i="8"/>
  <c r="M33" i="8"/>
  <c r="N33" i="8"/>
  <c r="O33" i="8"/>
  <c r="H34" i="8"/>
  <c r="I34" i="8"/>
  <c r="J34" i="8"/>
  <c r="K34" i="8"/>
  <c r="L34" i="8"/>
  <c r="M34" i="8"/>
  <c r="N34" i="8"/>
  <c r="N34" i="5" s="1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N36" i="5" s="1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J39" i="5" s="1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J66" i="5" s="1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J74" i="5" s="1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J78" i="5" s="1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J82" i="5" s="1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J84" i="5" s="1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J86" i="5" s="1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J88" i="5" s="1"/>
  <c r="K88" i="8"/>
  <c r="L88" i="8"/>
  <c r="M88" i="8"/>
  <c r="N88" i="8"/>
  <c r="N88" i="5" s="1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J90" i="5" s="1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J94" i="5" s="1"/>
  <c r="K94" i="8"/>
  <c r="L94" i="8"/>
  <c r="M94" i="8"/>
  <c r="N94" i="8"/>
  <c r="N94" i="5" s="1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J96" i="5" s="1"/>
  <c r="K96" i="8"/>
  <c r="L96" i="8"/>
  <c r="M96" i="8"/>
  <c r="N96" i="8"/>
  <c r="N96" i="5" s="1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J98" i="5" s="1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J100" i="5" s="1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N106" i="5" s="1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N108" i="5" s="1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H119" i="5" s="1"/>
  <c r="I119" i="8"/>
  <c r="J119" i="8"/>
  <c r="K119" i="8"/>
  <c r="L119" i="8"/>
  <c r="L119" i="5" s="1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R128" i="5" s="1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P141" i="5" s="1"/>
  <c r="Q141" i="8"/>
  <c r="R141" i="8"/>
  <c r="S141" i="8"/>
  <c r="H142" i="8"/>
  <c r="I142" i="8"/>
  <c r="J142" i="8"/>
  <c r="J142" i="5" s="1"/>
  <c r="K142" i="8"/>
  <c r="L142" i="8"/>
  <c r="M142" i="8"/>
  <c r="N142" i="8"/>
  <c r="N142" i="5" s="1"/>
  <c r="O142" i="8"/>
  <c r="P142" i="8"/>
  <c r="Q142" i="8"/>
  <c r="R142" i="8"/>
  <c r="S142" i="8"/>
  <c r="H143" i="8"/>
  <c r="H143" i="5" s="1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R146" i="5" s="1"/>
  <c r="S146" i="8"/>
  <c r="H147" i="8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M151" i="8"/>
  <c r="N151" i="8"/>
  <c r="N151" i="5" s="1"/>
  <c r="O151" i="8"/>
  <c r="P151" i="8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R152" i="5" s="1"/>
  <c r="S152" i="8"/>
  <c r="H153" i="8"/>
  <c r="I153" i="8"/>
  <c r="J153" i="8"/>
  <c r="K153" i="8"/>
  <c r="L153" i="8"/>
  <c r="M153" i="8"/>
  <c r="N153" i="8"/>
  <c r="O153" i="8"/>
  <c r="P153" i="8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L157" i="5" s="1"/>
  <c r="M157" i="8"/>
  <c r="N157" i="8"/>
  <c r="O157" i="8"/>
  <c r="P157" i="8"/>
  <c r="Q157" i="8"/>
  <c r="R157" i="8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L164" i="5" s="1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L170" i="5" s="1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R182" i="5" s="1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L184" i="5" s="1"/>
  <c r="M16" i="28"/>
  <c r="N16" i="28"/>
  <c r="O16" i="28"/>
  <c r="P16" i="28"/>
  <c r="P184" i="5" s="1"/>
  <c r="Q16" i="28"/>
  <c r="H17" i="28"/>
  <c r="I17" i="28"/>
  <c r="J17" i="28"/>
  <c r="K17" i="28"/>
  <c r="L17" i="28"/>
  <c r="M17" i="28"/>
  <c r="N17" i="28"/>
  <c r="N185" i="5" s="1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H187" i="5" s="1"/>
  <c r="I19" i="28"/>
  <c r="J19" i="28"/>
  <c r="K19" i="28"/>
  <c r="L19" i="28"/>
  <c r="M19" i="28"/>
  <c r="N19" i="28"/>
  <c r="O19" i="28"/>
  <c r="P19" i="28"/>
  <c r="P187" i="5" s="1"/>
  <c r="Q19" i="28"/>
  <c r="H20" i="28"/>
  <c r="I20" i="28"/>
  <c r="J20" i="28"/>
  <c r="J188" i="5" s="1"/>
  <c r="K20" i="28"/>
  <c r="L20" i="28"/>
  <c r="M20" i="28"/>
  <c r="N20" i="28"/>
  <c r="N188" i="5" s="1"/>
  <c r="O20" i="28"/>
  <c r="P20" i="28"/>
  <c r="Q20" i="28"/>
  <c r="R20" i="28"/>
  <c r="R188" i="5" s="1"/>
  <c r="S20" i="28"/>
  <c r="H21" i="28"/>
  <c r="I21" i="28"/>
  <c r="J21" i="28"/>
  <c r="K21" i="28"/>
  <c r="L21" i="28"/>
  <c r="M21" i="28"/>
  <c r="N21" i="28"/>
  <c r="N189" i="5" s="1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P195" i="5" s="1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L205" i="5" s="1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R214" i="5" s="1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L220" i="5" s="1"/>
  <c r="M52" i="28"/>
  <c r="N52" i="28"/>
  <c r="O52" i="28"/>
  <c r="P52" i="28"/>
  <c r="Q52" i="28"/>
  <c r="R52" i="28"/>
  <c r="S52" i="28"/>
  <c r="H53" i="28"/>
  <c r="I53" i="28"/>
  <c r="J53" i="28"/>
  <c r="K53" i="28"/>
  <c r="L53" i="28"/>
  <c r="L221" i="5" s="1"/>
  <c r="M53" i="28"/>
  <c r="N53" i="28"/>
  <c r="O53" i="28"/>
  <c r="P53" i="28"/>
  <c r="P221" i="5" s="1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P223" i="5" s="1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H59" i="28"/>
  <c r="H227" i="5" s="1"/>
  <c r="I59" i="28"/>
  <c r="J59" i="28"/>
  <c r="K59" i="28"/>
  <c r="L59" i="28"/>
  <c r="L227" i="5" s="1"/>
  <c r="M59" i="28"/>
  <c r="N59" i="28"/>
  <c r="O59" i="28"/>
  <c r="P59" i="28"/>
  <c r="P227" i="5" s="1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H229" i="5" s="1"/>
  <c r="I61" i="28"/>
  <c r="J61" i="28"/>
  <c r="K61" i="28"/>
  <c r="L61" i="28"/>
  <c r="L229" i="5" s="1"/>
  <c r="M61" i="28"/>
  <c r="N61" i="28"/>
  <c r="O61" i="28"/>
  <c r="P61" i="28"/>
  <c r="P229" i="5" s="1"/>
  <c r="Q61" i="28"/>
  <c r="R61" i="28"/>
  <c r="S61" i="28"/>
  <c r="H62" i="28"/>
  <c r="H230" i="5" s="1"/>
  <c r="I62" i="28"/>
  <c r="J62" i="28"/>
  <c r="K62" i="28"/>
  <c r="L62" i="28"/>
  <c r="L230" i="5" s="1"/>
  <c r="M62" i="28"/>
  <c r="N62" i="28"/>
  <c r="O62" i="28"/>
  <c r="P62" i="28"/>
  <c r="Q62" i="28"/>
  <c r="R62" i="28"/>
  <c r="S62" i="28"/>
  <c r="H63" i="28"/>
  <c r="I63" i="28"/>
  <c r="J63" i="28"/>
  <c r="K63" i="28"/>
  <c r="L63" i="28"/>
  <c r="L231" i="5" s="1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P233" i="5" s="1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L235" i="5" s="1"/>
  <c r="M67" i="28"/>
  <c r="N67" i="28"/>
  <c r="O67" i="28"/>
  <c r="P67" i="28"/>
  <c r="P235" i="5" s="1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S68" i="28"/>
  <c r="H69" i="28"/>
  <c r="I69" i="28"/>
  <c r="J69" i="28"/>
  <c r="K69" i="28"/>
  <c r="L69" i="28"/>
  <c r="L237" i="5" s="1"/>
  <c r="M69" i="28"/>
  <c r="N69" i="28"/>
  <c r="O69" i="28"/>
  <c r="P69" i="28"/>
  <c r="P237" i="5" s="1"/>
  <c r="Q69" i="28"/>
  <c r="R69" i="28"/>
  <c r="S69" i="28"/>
  <c r="H70" i="28"/>
  <c r="I70" i="28"/>
  <c r="J70" i="28"/>
  <c r="K70" i="28"/>
  <c r="L70" i="28"/>
  <c r="L238" i="5" s="1"/>
  <c r="M70" i="28"/>
  <c r="N70" i="28"/>
  <c r="O70" i="28"/>
  <c r="P70" i="28"/>
  <c r="Q70" i="28"/>
  <c r="R70" i="28"/>
  <c r="S70" i="28"/>
  <c r="H71" i="28"/>
  <c r="H239" i="5" s="1"/>
  <c r="I71" i="28"/>
  <c r="J71" i="28"/>
  <c r="K71" i="28"/>
  <c r="L71" i="28"/>
  <c r="L239" i="5" s="1"/>
  <c r="M71" i="28"/>
  <c r="N71" i="28"/>
  <c r="O71" i="28"/>
  <c r="P71" i="28"/>
  <c r="P239" i="5" s="1"/>
  <c r="Q71" i="28"/>
  <c r="R71" i="28"/>
  <c r="S71" i="28"/>
  <c r="H72" i="28"/>
  <c r="I72" i="28"/>
  <c r="J72" i="28"/>
  <c r="K72" i="28"/>
  <c r="L72" i="28"/>
  <c r="L240" i="5" s="1"/>
  <c r="M72" i="28"/>
  <c r="N72" i="28"/>
  <c r="O72" i="28"/>
  <c r="P72" i="28"/>
  <c r="P240" i="5" s="1"/>
  <c r="Q72" i="28"/>
  <c r="R72" i="28"/>
  <c r="S72" i="28"/>
  <c r="H73" i="28"/>
  <c r="H241" i="5" s="1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H243" i="5" s="1"/>
  <c r="I75" i="28"/>
  <c r="J75" i="28"/>
  <c r="K75" i="28"/>
  <c r="L75" i="28"/>
  <c r="M75" i="28"/>
  <c r="N75" i="28"/>
  <c r="O75" i="28"/>
  <c r="P75" i="28"/>
  <c r="P243" i="5" s="1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P245" i="5" s="1"/>
  <c r="Q77" i="28"/>
  <c r="R77" i="28"/>
  <c r="S77" i="28"/>
  <c r="H78" i="28"/>
  <c r="I78" i="28"/>
  <c r="J78" i="28"/>
  <c r="K78" i="28"/>
  <c r="L78" i="28"/>
  <c r="L246" i="5" s="1"/>
  <c r="M78" i="28"/>
  <c r="N78" i="28"/>
  <c r="O78" i="28"/>
  <c r="P78" i="28"/>
  <c r="Q78" i="28"/>
  <c r="R78" i="28"/>
  <c r="S78" i="28"/>
  <c r="H79" i="28"/>
  <c r="I79" i="28"/>
  <c r="J79" i="28"/>
  <c r="K79" i="28"/>
  <c r="L79" i="28"/>
  <c r="L247" i="5" s="1"/>
  <c r="M79" i="28"/>
  <c r="N79" i="28"/>
  <c r="O79" i="28"/>
  <c r="P79" i="28"/>
  <c r="Q79" i="28"/>
  <c r="R79" i="28"/>
  <c r="S79" i="28"/>
  <c r="H80" i="28"/>
  <c r="H248" i="5" s="1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D178" i="5" s="1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D190" i="5" s="1"/>
  <c r="E22" i="28"/>
  <c r="D23" i="28"/>
  <c r="E23" i="28"/>
  <c r="D24" i="28"/>
  <c r="E24" i="28"/>
  <c r="D25" i="28"/>
  <c r="E25" i="28"/>
  <c r="D26" i="28"/>
  <c r="D194" i="5" s="1"/>
  <c r="E26" i="28"/>
  <c r="D27" i="28"/>
  <c r="E27" i="28"/>
  <c r="D28" i="28"/>
  <c r="D196" i="5" s="1"/>
  <c r="E28" i="28"/>
  <c r="D29" i="28"/>
  <c r="E29" i="28"/>
  <c r="D30" i="28"/>
  <c r="E30" i="28"/>
  <c r="D31" i="28"/>
  <c r="E31" i="28"/>
  <c r="D32" i="28"/>
  <c r="E32" i="28"/>
  <c r="D33" i="28"/>
  <c r="E33" i="28"/>
  <c r="D34" i="28"/>
  <c r="D202" i="5" s="1"/>
  <c r="E34" i="28"/>
  <c r="D35" i="28"/>
  <c r="E35" i="28"/>
  <c r="D36" i="28"/>
  <c r="E36" i="28"/>
  <c r="D37" i="28"/>
  <c r="E37" i="28"/>
  <c r="D38" i="28"/>
  <c r="D206" i="5" s="1"/>
  <c r="E38" i="28"/>
  <c r="D39" i="28"/>
  <c r="E39" i="28"/>
  <c r="D40" i="28"/>
  <c r="E40" i="28"/>
  <c r="D41" i="28"/>
  <c r="E41" i="28"/>
  <c r="D42" i="28"/>
  <c r="D210" i="5" s="1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D218" i="5" s="1"/>
  <c r="E50" i="28"/>
  <c r="D51" i="28"/>
  <c r="E51" i="28"/>
  <c r="D52" i="28"/>
  <c r="D220" i="5" s="1"/>
  <c r="E52" i="28"/>
  <c r="D53" i="28"/>
  <c r="E53" i="28"/>
  <c r="D54" i="28"/>
  <c r="D222" i="5" s="1"/>
  <c r="E54" i="28"/>
  <c r="D55" i="28"/>
  <c r="E55" i="28"/>
  <c r="D56" i="28"/>
  <c r="D224" i="5" s="1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D234" i="5" s="1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D250" i="5" s="1"/>
  <c r="E82" i="28"/>
  <c r="D83" i="28"/>
  <c r="E83" i="28"/>
  <c r="Q9" i="28"/>
  <c r="P9" i="28"/>
  <c r="P177" i="5" s="1"/>
  <c r="O9" i="28"/>
  <c r="N9" i="28"/>
  <c r="M9" i="28"/>
  <c r="L9" i="28"/>
  <c r="L177" i="5" s="1"/>
  <c r="K9" i="28"/>
  <c r="J9" i="28"/>
  <c r="I9" i="28"/>
  <c r="H9" i="28"/>
  <c r="H177" i="5" s="1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D25" i="5"/>
  <c r="D19" i="5"/>
  <c r="B167" i="11"/>
  <c r="B129" i="11"/>
  <c r="D148" i="5"/>
  <c r="D130" i="5"/>
  <c r="R126" i="5"/>
  <c r="D116" i="5"/>
  <c r="D89" i="5"/>
  <c r="E81" i="5"/>
  <c r="D62" i="5"/>
  <c r="D108" i="5"/>
  <c r="D74" i="5"/>
  <c r="E74" i="5"/>
  <c r="D64" i="5"/>
  <c r="D26" i="5"/>
  <c r="D24" i="5"/>
  <c r="D16" i="5"/>
  <c r="E97" i="5"/>
  <c r="D73" i="5"/>
  <c r="E39" i="5"/>
  <c r="D35" i="5"/>
  <c r="D29" i="5"/>
  <c r="D67" i="5"/>
  <c r="D23" i="5"/>
  <c r="E14" i="5"/>
  <c r="B117" i="7"/>
  <c r="F117" i="4" s="1"/>
  <c r="B85" i="7"/>
  <c r="F85" i="4" s="1"/>
  <c r="L145" i="5"/>
  <c r="H129" i="5"/>
  <c r="P125" i="5"/>
  <c r="H125" i="5"/>
  <c r="J122" i="5"/>
  <c r="L121" i="5"/>
  <c r="J23" i="5"/>
  <c r="L151" i="5"/>
  <c r="J176" i="5"/>
  <c r="N162" i="5"/>
  <c r="L149" i="5"/>
  <c r="P139" i="5"/>
  <c r="H139" i="5"/>
  <c r="P137" i="5"/>
  <c r="L137" i="5"/>
  <c r="H137" i="5"/>
  <c r="P135" i="5"/>
  <c r="M135" i="5"/>
  <c r="H135" i="5"/>
  <c r="P133" i="5"/>
  <c r="L133" i="5"/>
  <c r="N132" i="5"/>
  <c r="J132" i="5"/>
  <c r="P129" i="5"/>
  <c r="L129" i="5"/>
  <c r="D13" i="5"/>
  <c r="J222" i="5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N250" i="5"/>
  <c r="R228" i="5"/>
  <c r="J216" i="5"/>
  <c r="N228" i="5"/>
  <c r="N222" i="5"/>
  <c r="D70" i="5"/>
  <c r="E77" i="5"/>
  <c r="E89" i="5"/>
  <c r="D65" i="5"/>
  <c r="E68" i="5"/>
  <c r="E11" i="5"/>
  <c r="E9" i="5"/>
  <c r="D99" i="5"/>
  <c r="E109" i="5"/>
  <c r="D104" i="5"/>
  <c r="D114" i="5"/>
  <c r="R132" i="5"/>
  <c r="E164" i="5"/>
  <c r="J166" i="5"/>
  <c r="H147" i="5"/>
  <c r="E110" i="5"/>
  <c r="R124" i="5"/>
  <c r="D154" i="5"/>
  <c r="S176" i="5"/>
  <c r="N166" i="5"/>
  <c r="E107" i="5"/>
  <c r="D92" i="5"/>
  <c r="R120" i="5"/>
  <c r="D138" i="5"/>
  <c r="R204" i="5"/>
  <c r="R178" i="5"/>
  <c r="D176" i="5"/>
  <c r="R174" i="5"/>
  <c r="R172" i="5"/>
  <c r="D172" i="5"/>
  <c r="J170" i="5"/>
  <c r="D168" i="5"/>
  <c r="D162" i="5"/>
  <c r="D160" i="5"/>
  <c r="D158" i="5"/>
  <c r="D156" i="5"/>
  <c r="R154" i="5"/>
  <c r="H153" i="5"/>
  <c r="D150" i="5"/>
  <c r="E150" i="5"/>
  <c r="D146" i="5"/>
  <c r="D142" i="5"/>
  <c r="E142" i="5"/>
  <c r="L141" i="5"/>
  <c r="D140" i="5"/>
  <c r="E136" i="5"/>
  <c r="D136" i="5"/>
  <c r="E134" i="5"/>
  <c r="D134" i="5"/>
  <c r="H133" i="5"/>
  <c r="D132" i="5"/>
  <c r="R130" i="5"/>
  <c r="D128" i="5"/>
  <c r="D126" i="5"/>
  <c r="L125" i="5"/>
  <c r="D124" i="5"/>
  <c r="N122" i="5"/>
  <c r="D122" i="5"/>
  <c r="H121" i="5"/>
  <c r="E118" i="5"/>
  <c r="D118" i="5"/>
  <c r="S114" i="5"/>
  <c r="R114" i="5"/>
  <c r="E111" i="5"/>
  <c r="D111" i="5"/>
  <c r="D106" i="5"/>
  <c r="D105" i="5"/>
  <c r="D102" i="5"/>
  <c r="D101" i="5"/>
  <c r="D96" i="5"/>
  <c r="E95" i="5"/>
  <c r="D95" i="5"/>
  <c r="E85" i="5"/>
  <c r="D85" i="5"/>
  <c r="D82" i="5"/>
  <c r="D78" i="5"/>
  <c r="D71" i="5"/>
  <c r="D77" i="5"/>
  <c r="E79" i="5"/>
  <c r="D69" i="5"/>
  <c r="D72" i="5"/>
  <c r="I139" i="5"/>
  <c r="S162" i="5"/>
  <c r="K176" i="5"/>
  <c r="I137" i="5"/>
  <c r="O124" i="5"/>
  <c r="K23" i="5"/>
  <c r="M133" i="5"/>
  <c r="O132" i="5"/>
  <c r="O120" i="5"/>
  <c r="I135" i="5"/>
  <c r="K122" i="5"/>
  <c r="K132" i="5"/>
  <c r="Q139" i="5"/>
  <c r="Q125" i="5"/>
  <c r="B87" i="11"/>
  <c r="L153" i="5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R162" i="5"/>
  <c r="L143" i="5"/>
  <c r="L139" i="5"/>
  <c r="R170" i="5"/>
  <c r="N170" i="5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N172" i="5"/>
  <c r="J172" i="5"/>
  <c r="N164" i="5"/>
  <c r="N156" i="5"/>
  <c r="J156" i="5"/>
  <c r="L147" i="5"/>
  <c r="R168" i="5"/>
  <c r="N168" i="5"/>
  <c r="J160" i="5"/>
  <c r="P151" i="5"/>
  <c r="Q135" i="5"/>
  <c r="N73" i="5"/>
  <c r="O12" i="5"/>
  <c r="N174" i="5"/>
  <c r="R166" i="5"/>
  <c r="J158" i="5"/>
  <c r="H149" i="5"/>
  <c r="B77" i="8"/>
  <c r="B77" i="6"/>
  <c r="D77" i="4" s="1"/>
  <c r="F239" i="11"/>
  <c r="D91" i="5"/>
  <c r="D41" i="5"/>
  <c r="D40" i="5"/>
  <c r="E40" i="5"/>
  <c r="B227" i="11"/>
  <c r="O166" i="5"/>
  <c r="E69" i="5"/>
  <c r="E116" i="5"/>
  <c r="E65" i="5"/>
  <c r="C159" i="11"/>
  <c r="K166" i="5"/>
  <c r="E99" i="5"/>
  <c r="E70" i="5"/>
  <c r="E21" i="5"/>
  <c r="D12" i="5"/>
  <c r="E16" i="5"/>
  <c r="D15" i="5"/>
  <c r="B35" i="7"/>
  <c r="F35" i="4" s="1"/>
  <c r="B33" i="7"/>
  <c r="F33" i="4" s="1"/>
  <c r="B49" i="7"/>
  <c r="F49" i="4" s="1"/>
  <c r="B47" i="11"/>
  <c r="J63" i="5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E66" i="5"/>
  <c r="B75" i="6"/>
  <c r="D75" i="4" s="1"/>
  <c r="B39" i="6"/>
  <c r="D39" i="4" s="1"/>
  <c r="E34" i="5"/>
  <c r="D86" i="5"/>
  <c r="B89" i="6"/>
  <c r="D89" i="4" s="1"/>
  <c r="B27" i="11"/>
  <c r="D32" i="5"/>
  <c r="P149" i="5"/>
  <c r="Q149" i="5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J26" i="5"/>
  <c r="B23" i="6"/>
  <c r="D23" i="4" s="1"/>
  <c r="F13" i="11"/>
  <c r="F11" i="11"/>
  <c r="B19" i="11"/>
  <c r="B29" i="6"/>
  <c r="D29" i="4" s="1"/>
  <c r="F12" i="11"/>
  <c r="F9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J12" i="5"/>
  <c r="B69" i="8"/>
  <c r="B29" i="8"/>
  <c r="O62" i="5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D63" i="5"/>
  <c r="B159" i="11"/>
  <c r="B81" i="11"/>
  <c r="B81" i="7"/>
  <c r="F81" i="4" s="1"/>
  <c r="B143" i="7"/>
  <c r="F143" i="4" s="1"/>
  <c r="B115" i="7"/>
  <c r="F115" i="4" s="1"/>
  <c r="B115" i="11"/>
  <c r="S206" i="5"/>
  <c r="R206" i="5"/>
  <c r="B75" i="11"/>
  <c r="B35" i="11"/>
  <c r="E55" i="5"/>
  <c r="B63" i="11"/>
  <c r="B59" i="11"/>
  <c r="E108" i="5"/>
  <c r="E98" i="5"/>
  <c r="E73" i="5"/>
  <c r="E45" i="5"/>
  <c r="B76" i="28"/>
  <c r="B64" i="28"/>
  <c r="R122" i="5"/>
  <c r="N120" i="5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P175" i="5"/>
  <c r="C67" i="6"/>
  <c r="E67" i="4" s="1"/>
  <c r="E52" i="5"/>
  <c r="E32" i="5"/>
  <c r="J124" i="5"/>
  <c r="E154" i="5"/>
  <c r="E174" i="5"/>
  <c r="S120" i="5"/>
  <c r="E36" i="5"/>
  <c r="R226" i="5"/>
  <c r="R224" i="5"/>
  <c r="P153" i="5"/>
  <c r="N42" i="5"/>
  <c r="K26" i="5"/>
  <c r="L135" i="5"/>
  <c r="N230" i="5"/>
  <c r="J168" i="5"/>
  <c r="O77" i="5"/>
  <c r="D48" i="5"/>
  <c r="N234" i="5"/>
  <c r="D170" i="5"/>
  <c r="E170" i="5"/>
  <c r="D103" i="5"/>
  <c r="J238" i="5"/>
  <c r="N236" i="5"/>
  <c r="R236" i="5"/>
  <c r="J236" i="5"/>
  <c r="R230" i="5"/>
  <c r="J234" i="5"/>
  <c r="N232" i="5"/>
  <c r="J232" i="5"/>
  <c r="R232" i="5"/>
  <c r="B14" i="28"/>
  <c r="N226" i="5"/>
  <c r="B78" i="28"/>
  <c r="B181" i="7"/>
  <c r="F181" i="4" s="1"/>
  <c r="B177" i="7"/>
  <c r="F177" i="4" s="1"/>
  <c r="N178" i="5"/>
  <c r="B224" i="8"/>
  <c r="B177" i="8"/>
  <c r="B183" i="8"/>
  <c r="J186" i="5"/>
  <c r="B229" i="11"/>
  <c r="B209" i="11"/>
  <c r="B237" i="11"/>
  <c r="R180" i="5"/>
  <c r="C225" i="11"/>
  <c r="B223" i="11"/>
  <c r="B245" i="11"/>
  <c r="B205" i="11"/>
  <c r="B177" i="11"/>
  <c r="L185" i="5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E86" i="5"/>
  <c r="N158" i="5"/>
  <c r="S178" i="5"/>
  <c r="E18" i="5"/>
  <c r="R196" i="5"/>
  <c r="J52" i="5"/>
  <c r="R234" i="5"/>
  <c r="R222" i="5"/>
  <c r="R248" i="5"/>
  <c r="N224" i="5"/>
  <c r="O156" i="5"/>
  <c r="E62" i="5"/>
  <c r="E33" i="5"/>
  <c r="E72" i="5"/>
  <c r="O160" i="5"/>
  <c r="N160" i="5"/>
  <c r="N46" i="5"/>
  <c r="P143" i="5"/>
  <c r="H141" i="5"/>
  <c r="J162" i="5"/>
  <c r="J164" i="5"/>
  <c r="L199" i="5"/>
  <c r="J224" i="5"/>
  <c r="E31" i="5"/>
  <c r="D31" i="5"/>
  <c r="O164" i="5"/>
  <c r="R238" i="5"/>
  <c r="J230" i="5"/>
  <c r="N244" i="5"/>
  <c r="E80" i="5" l="1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33" i="8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14" i="8"/>
  <c r="B212" i="8"/>
  <c r="B210" i="8"/>
  <c r="B200" i="8"/>
  <c r="B186" i="8"/>
  <c r="B180" i="8"/>
  <c r="B178" i="8"/>
  <c r="B174" i="8"/>
  <c r="B162" i="8"/>
  <c r="B142" i="8"/>
  <c r="B140" i="8"/>
  <c r="B138" i="8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32" i="28"/>
  <c r="B200" i="5" s="1"/>
  <c r="B200" i="4" s="1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5" s="1"/>
  <c r="B120" i="4" s="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B70" i="5" s="1"/>
  <c r="B70" i="4" s="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C13" i="6"/>
  <c r="E13" i="4" s="1"/>
  <c r="C74" i="8"/>
  <c r="C34" i="8"/>
  <c r="B170" i="8"/>
  <c r="G86" i="11"/>
  <c r="G83" i="11"/>
  <c r="F82" i="11"/>
  <c r="C33" i="11"/>
  <c r="C33" i="5" s="1"/>
  <c r="C33" i="4" s="1"/>
  <c r="C29" i="11"/>
  <c r="C15" i="6"/>
  <c r="E15" i="4" s="1"/>
  <c r="B13" i="28"/>
  <c r="B206" i="8"/>
  <c r="B198" i="8"/>
  <c r="C190" i="8"/>
  <c r="C180" i="8"/>
  <c r="C176" i="8"/>
  <c r="B33" i="5"/>
  <c r="B33" i="4" s="1"/>
  <c r="B164" i="8"/>
  <c r="B160" i="8"/>
  <c r="B154" i="8"/>
  <c r="B128" i="8"/>
  <c r="C120" i="8"/>
  <c r="C118" i="8"/>
  <c r="B182" i="8"/>
  <c r="B176" i="8"/>
  <c r="B176" i="5" s="1"/>
  <c r="B176" i="4" s="1"/>
  <c r="B115" i="8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B115" i="5"/>
  <c r="B115" i="4" s="1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B135" i="5" s="1"/>
  <c r="B135" i="4" s="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B34" i="5"/>
  <c r="B34" i="4" s="1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C42" i="5"/>
  <c r="C42" i="4" s="1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8" i="5"/>
  <c r="B24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43" i="5" s="1"/>
  <c r="C43" i="4" s="1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B242" i="5" s="1"/>
  <c r="B242" i="4" s="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F132" i="5" s="1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B10" i="5" s="1"/>
  <c r="B10" i="4" s="1"/>
  <c r="C10" i="7"/>
  <c r="G10" i="4" s="1"/>
  <c r="C10" i="8"/>
  <c r="B158" i="5"/>
  <c r="B158" i="4" s="1"/>
  <c r="B138" i="5"/>
  <c r="B138" i="4" s="1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20" i="5"/>
  <c r="B220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2" i="5"/>
  <c r="B182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67" i="5"/>
  <c r="B67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36" i="5" s="1"/>
  <c r="C136" i="4" s="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B156" i="5" s="1"/>
  <c r="B156" i="4" s="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B62" i="5"/>
  <c r="B62" i="4" s="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B172" i="5" s="1"/>
  <c r="B172" i="4" s="1"/>
  <c r="C142" i="11"/>
  <c r="C138" i="11"/>
  <c r="C138" i="5" s="1"/>
  <c r="C138" i="4" s="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7" i="5" s="1"/>
  <c r="B97" i="4" s="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08" i="5"/>
  <c r="B208" i="4" s="1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5" s="1"/>
  <c r="C129" i="4" s="1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B100" i="5"/>
  <c r="B100" i="4" s="1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C103" i="5"/>
  <c r="C103" i="4" s="1"/>
  <c r="B170" i="5"/>
  <c r="B170" i="4" s="1"/>
  <c r="B85" i="5"/>
  <c r="B85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5" s="1"/>
  <c r="B144" i="4" s="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F224" i="5" s="1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B256" i="5" s="1"/>
  <c r="B256" i="4" s="1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13" i="5" l="1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<sst xmlns="http://schemas.openxmlformats.org/spreadsheetml/2006/main" count="4215" uniqueCount="74">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</sst>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1"/>
  <sheetViews>
    <sheetView tabSelected="1" zoomScale="75" zoomScaleNormal="75" workbookViewId="0">
      <pane ySplit="8" topLeftCell="A309" activePane="bottomLeft" state="frozen"/>
      <selection activeCell="E159" sqref="E159"/>
      <selection pane="bottomLeft" activeCell="H345" sqref="H345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0.89031293776802845</v>
      </c>
      <c r="D334" s="21">
        <f>'6.deposits by maturity NC'!B334</f>
        <v>113522478.57000001</v>
      </c>
      <c r="E334" s="22">
        <f>'6.deposits by maturity NC'!C334</f>
        <v>1.2273196767641719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211855845.19</v>
      </c>
      <c r="C336" s="22">
        <f>'2.deposits by maturity'!C336</f>
        <v>0.96321972228799446</v>
      </c>
      <c r="D336" s="21">
        <f>'6.deposits by maturity NC'!B336</f>
        <v>139641126.31</v>
      </c>
      <c r="E336" s="22">
        <f>'6.deposits by maturity NC'!C336</f>
        <v>1.3148617826856608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ht="13.5" thickBot="1" x14ac:dyDescent="0.25">
      <c r="A340" s="23" t="s">
        <v>25</v>
      </c>
      <c r="B340" s="24">
        <f>'2.deposits by maturity'!B340</f>
        <v>327976182.24000001</v>
      </c>
      <c r="C340" s="25">
        <f>'2.deposits by maturity'!C340</f>
        <v>0.80280424891014446</v>
      </c>
      <c r="D340" s="24">
        <f>'6.deposits by maturity NC'!B340</f>
        <v>174206356.29000002</v>
      </c>
      <c r="E340" s="25">
        <f>'6.deposits by maturity NC'!C340</f>
        <v>1.3771686102590937</v>
      </c>
      <c r="F340" s="24">
        <f>'10.deposits by maturity FC'!B340</f>
        <v>153769825.94999999</v>
      </c>
      <c r="G340" s="25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B341" s="17"/>
      <c r="C341" s="18"/>
      <c r="D341" s="17"/>
      <c r="E341" s="18"/>
      <c r="F341" s="17"/>
      <c r="G341" s="18"/>
      <c r="I341" s="38"/>
      <c r="J341" s="38"/>
      <c r="K341" s="38"/>
      <c r="L341" s="38"/>
      <c r="M341" s="38"/>
      <c r="N341" s="38"/>
    </row>
    <row r="342" spans="1:14" x14ac:dyDescent="0.2">
      <c r="B342" s="17"/>
      <c r="C342" s="18"/>
      <c r="D342" s="17"/>
      <c r="E342" s="18"/>
      <c r="F342" s="17"/>
      <c r="G342" s="18"/>
      <c r="I342" s="38"/>
      <c r="J342" s="38"/>
      <c r="K342" s="38"/>
      <c r="L342" s="38"/>
      <c r="M342" s="38"/>
      <c r="N342" s="38"/>
    </row>
    <row r="343" spans="1:14" x14ac:dyDescent="0.2">
      <c r="B343" s="40"/>
      <c r="C343" s="40"/>
      <c r="D343" s="40"/>
      <c r="E343" s="40"/>
      <c r="F343" s="40"/>
      <c r="G343" s="40"/>
      <c r="I343" s="38"/>
      <c r="J343" s="38"/>
      <c r="K343" s="38"/>
      <c r="L343" s="38"/>
      <c r="M343" s="38"/>
      <c r="N343" s="38"/>
    </row>
    <row r="344" spans="1:14" x14ac:dyDescent="0.2">
      <c r="B344" s="40"/>
      <c r="C344" s="40"/>
      <c r="D344" s="40"/>
      <c r="E344" s="40"/>
      <c r="F344" s="40"/>
      <c r="G344" s="40"/>
      <c r="I344" s="38"/>
      <c r="J344" s="38"/>
      <c r="K344" s="38"/>
      <c r="L344" s="38"/>
      <c r="M344" s="38"/>
      <c r="N344" s="38"/>
    </row>
    <row r="345" spans="1:14" x14ac:dyDescent="0.2">
      <c r="B345" s="17"/>
      <c r="C345" s="17"/>
      <c r="D345" s="17"/>
      <c r="E345" s="17"/>
      <c r="F345" s="17"/>
      <c r="G345" s="17"/>
      <c r="I345" s="38"/>
      <c r="J345" s="38"/>
      <c r="K345" s="38"/>
      <c r="L345" s="38"/>
      <c r="M345" s="38"/>
      <c r="N345" s="38"/>
    </row>
    <row r="346" spans="1:14" x14ac:dyDescent="0.2">
      <c r="B346" s="17"/>
      <c r="C346" s="17"/>
      <c r="D346" s="17"/>
      <c r="E346" s="17"/>
      <c r="F346" s="17"/>
      <c r="G346" s="17"/>
      <c r="I346" s="38"/>
      <c r="J346" s="38"/>
      <c r="K346" s="38"/>
      <c r="L346" s="38"/>
      <c r="M346" s="38"/>
      <c r="N346" s="38"/>
    </row>
    <row r="347" spans="1:14" x14ac:dyDescent="0.2">
      <c r="B347" s="18"/>
      <c r="C347" s="18"/>
      <c r="D347" s="18"/>
      <c r="E347" s="18"/>
      <c r="F347" s="18"/>
      <c r="G347" s="18"/>
      <c r="I347" s="38"/>
      <c r="J347" s="38"/>
      <c r="K347" s="38"/>
      <c r="L347" s="38"/>
      <c r="M347" s="38"/>
      <c r="N347" s="38"/>
    </row>
    <row r="348" spans="1:14" x14ac:dyDescent="0.2">
      <c r="B348" s="18"/>
      <c r="C348" s="18"/>
      <c r="D348" s="18"/>
      <c r="E348" s="18"/>
      <c r="F348" s="18"/>
      <c r="G348" s="18"/>
      <c r="I348" s="38"/>
      <c r="J348" s="38"/>
      <c r="K348" s="38"/>
      <c r="L348" s="38"/>
      <c r="M348" s="38"/>
      <c r="N348" s="38"/>
    </row>
    <row r="349" spans="1:14" x14ac:dyDescent="0.2">
      <c r="B349" s="17"/>
      <c r="C349" s="18"/>
      <c r="D349" s="17"/>
      <c r="E349" s="18"/>
      <c r="F349" s="17"/>
      <c r="G349" s="18"/>
      <c r="I349" s="38"/>
      <c r="J349" s="38"/>
      <c r="K349" s="38"/>
      <c r="L349" s="38"/>
      <c r="M349" s="38"/>
      <c r="N349" s="38"/>
    </row>
    <row r="350" spans="1:14" x14ac:dyDescent="0.2">
      <c r="B350" s="17"/>
      <c r="C350" s="18"/>
      <c r="D350" s="17"/>
      <c r="E350" s="18"/>
      <c r="F350" s="17"/>
      <c r="G350" s="18"/>
      <c r="I350" s="38"/>
      <c r="J350" s="38"/>
      <c r="K350" s="38"/>
      <c r="L350" s="38"/>
      <c r="M350" s="38"/>
      <c r="N350" s="38"/>
    </row>
    <row r="351" spans="1:14" x14ac:dyDescent="0.2">
      <c r="B351" s="17"/>
      <c r="C351" s="18"/>
      <c r="D351" s="17"/>
      <c r="E351" s="18"/>
      <c r="F351" s="17"/>
      <c r="G351" s="18"/>
      <c r="I351" s="38"/>
      <c r="J351" s="38"/>
      <c r="K351" s="38"/>
      <c r="L351" s="38"/>
      <c r="M351" s="38"/>
      <c r="N351" s="38"/>
    </row>
    <row r="352" spans="1:14" x14ac:dyDescent="0.2">
      <c r="B352" s="17"/>
      <c r="C352" s="18"/>
      <c r="D352" s="17"/>
      <c r="E352" s="18"/>
      <c r="F352" s="17"/>
      <c r="G352" s="18"/>
      <c r="I352" s="38"/>
      <c r="J352" s="38"/>
      <c r="K352" s="38"/>
      <c r="L352" s="38"/>
      <c r="M352" s="38"/>
      <c r="N352" s="38"/>
    </row>
    <row r="353" spans="2:14" x14ac:dyDescent="0.2">
      <c r="B353" s="17"/>
      <c r="C353" s="18"/>
      <c r="D353" s="17"/>
      <c r="E353" s="18"/>
      <c r="F353" s="17"/>
      <c r="G353" s="18"/>
      <c r="I353" s="38"/>
      <c r="J353" s="38"/>
      <c r="K353" s="38"/>
      <c r="L353" s="38"/>
      <c r="M353" s="38"/>
      <c r="N353" s="38"/>
    </row>
    <row r="354" spans="2:14" x14ac:dyDescent="0.2">
      <c r="B354" s="18"/>
      <c r="C354" s="18"/>
      <c r="D354" s="18"/>
      <c r="E354" s="18"/>
      <c r="F354" s="18"/>
      <c r="G354" s="18"/>
      <c r="I354" s="38"/>
      <c r="J354" s="38"/>
      <c r="K354" s="38"/>
      <c r="L354" s="38"/>
      <c r="M354" s="38"/>
      <c r="N354" s="38"/>
    </row>
    <row r="355" spans="2:14" x14ac:dyDescent="0.2">
      <c r="B355" s="18"/>
      <c r="C355" s="18"/>
      <c r="D355" s="18"/>
      <c r="E355" s="18"/>
      <c r="F355" s="18"/>
      <c r="G355" s="18"/>
      <c r="I355" s="38"/>
      <c r="J355" s="38"/>
      <c r="K355" s="38"/>
      <c r="L355" s="38"/>
      <c r="M355" s="38"/>
      <c r="N355" s="38"/>
    </row>
    <row r="356" spans="2:14" x14ac:dyDescent="0.2">
      <c r="B356" s="18"/>
      <c r="C356" s="18"/>
      <c r="D356" s="18"/>
      <c r="E356" s="18"/>
      <c r="F356" s="18"/>
      <c r="G356" s="18"/>
    </row>
    <row r="357" spans="2:14" x14ac:dyDescent="0.2">
      <c r="B357" s="18"/>
      <c r="C357" s="18"/>
      <c r="D357" s="18"/>
      <c r="E357" s="18"/>
      <c r="F357" s="18"/>
      <c r="G357" s="18"/>
    </row>
    <row r="358" spans="2:14" x14ac:dyDescent="0.2">
      <c r="B358" s="18"/>
      <c r="C358" s="18"/>
      <c r="D358" s="18"/>
      <c r="E358" s="18"/>
      <c r="F358" s="18"/>
      <c r="G358" s="18"/>
    </row>
    <row r="359" spans="2:14" x14ac:dyDescent="0.2">
      <c r="B359" s="18"/>
      <c r="C359" s="18"/>
      <c r="D359" s="18"/>
      <c r="E359" s="18"/>
      <c r="F359" s="18"/>
      <c r="G359" s="18"/>
    </row>
    <row r="360" spans="2:14" x14ac:dyDescent="0.2">
      <c r="B360" s="18"/>
      <c r="C360" s="18"/>
      <c r="D360" s="18"/>
      <c r="E360" s="18"/>
      <c r="F360" s="18"/>
      <c r="G360" s="18"/>
    </row>
    <row r="361" spans="2:14" x14ac:dyDescent="0.2">
      <c r="B361" s="18"/>
      <c r="C361" s="18"/>
      <c r="D361" s="18"/>
      <c r="E361" s="18"/>
      <c r="F361" s="18"/>
      <c r="G361" s="18"/>
    </row>
    <row r="362" spans="2:14" x14ac:dyDescent="0.2">
      <c r="B362" s="18"/>
      <c r="C362" s="18"/>
      <c r="D362" s="18"/>
      <c r="E362" s="18"/>
      <c r="F362" s="18"/>
      <c r="G362" s="18"/>
    </row>
    <row r="363" spans="2:14" x14ac:dyDescent="0.2">
      <c r="B363" s="18"/>
      <c r="C363" s="18"/>
      <c r="D363" s="18"/>
      <c r="E363" s="18"/>
      <c r="F363" s="18"/>
      <c r="G363" s="18"/>
    </row>
    <row r="364" spans="2:14" x14ac:dyDescent="0.2">
      <c r="B364" s="18"/>
      <c r="C364" s="18"/>
      <c r="D364" s="18"/>
      <c r="E364" s="18"/>
      <c r="F364" s="18"/>
      <c r="G364" s="18"/>
    </row>
    <row r="365" spans="2:14" x14ac:dyDescent="0.2">
      <c r="B365" s="18"/>
      <c r="C365" s="18"/>
      <c r="D365" s="18"/>
      <c r="E365" s="18"/>
      <c r="F365" s="18"/>
      <c r="G365" s="18"/>
    </row>
    <row r="366" spans="2:14" x14ac:dyDescent="0.2">
      <c r="B366" s="18"/>
      <c r="C366" s="18"/>
      <c r="D366" s="18"/>
      <c r="E366" s="18"/>
      <c r="F366" s="18"/>
      <c r="G366" s="18"/>
    </row>
    <row r="367" spans="2:14" x14ac:dyDescent="0.2">
      <c r="B367" s="17"/>
      <c r="C367" s="18"/>
      <c r="D367" s="17"/>
      <c r="E367" s="18"/>
      <c r="F367" s="17"/>
      <c r="G367" s="18"/>
    </row>
    <row r="368" spans="2:14" x14ac:dyDescent="0.2">
      <c r="B368" s="17"/>
      <c r="C368" s="18"/>
      <c r="D368" s="17"/>
      <c r="E368" s="18"/>
      <c r="F368" s="17"/>
      <c r="G368" s="18"/>
    </row>
    <row r="369" spans="2:7" x14ac:dyDescent="0.2">
      <c r="B369" s="17"/>
      <c r="C369" s="18"/>
      <c r="D369" s="17"/>
      <c r="E369" s="18"/>
      <c r="F369" s="17"/>
      <c r="G369" s="18"/>
    </row>
    <row r="370" spans="2:7" x14ac:dyDescent="0.2">
      <c r="B370" s="17"/>
      <c r="C370" s="18"/>
      <c r="D370" s="17"/>
      <c r="E370" s="18"/>
      <c r="F370" s="17"/>
      <c r="G370" s="18"/>
    </row>
    <row r="371" spans="2:7" x14ac:dyDescent="0.2">
      <c r="B371" s="17"/>
      <c r="C371" s="18"/>
      <c r="D371" s="17"/>
      <c r="E371" s="18"/>
      <c r="F371" s="17"/>
      <c r="G371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42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E332" sqref="E332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0.89031293776802845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0.43170484121548919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211855845.19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0.96321972228799446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13734556.43</v>
      </c>
      <c r="G336" s="28">
        <f t="shared" ref="G336" si="25">(H336*I336+J336*K336+L336*M336+N336*O336+P336*Q336+R336*S336)/(H336+J336+L336+N336+P336+R336)</f>
        <v>7.6209832412112455</v>
      </c>
      <c r="H336" s="29">
        <f>'3.deposits individuals'!H336+'4.deposits legal entities'!H336+'5.deposits non-residents'!H168</f>
        <v>1984894.97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0.81552919578409655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:F339" si="28">H338+J338+L338+N338+P338+R338</f>
        <v>13883889.020000001</v>
      </c>
      <c r="G338" s="28">
        <f t="shared" ref="G338:G339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si="28"/>
        <v>12616044.77</v>
      </c>
      <c r="G339" s="28">
        <f t="shared" si="29"/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thickBot="1" x14ac:dyDescent="0.25">
      <c r="A340" s="32" t="s">
        <v>25</v>
      </c>
      <c r="B340" s="33">
        <f>'3.deposits individuals'!B340+'4.deposits legal entities'!B340+'5.deposits non-residents'!B172</f>
        <v>327976182.24000001</v>
      </c>
      <c r="C340" s="34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35">
        <f>'3.deposits individuals'!D340+'4.deposits legal entities'!D340+'5.deposits non-residents'!D172</f>
        <v>314650143.02999997</v>
      </c>
      <c r="E340" s="34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35">
        <f t="shared" ref="F340" si="30">H340+J340+L340+N340+P340+R340</f>
        <v>13326039.210000001</v>
      </c>
      <c r="G340" s="34">
        <f t="shared" ref="G340" si="31">(H340*I340+J340*K340+L340*M340+N340*O340+P340*Q340+R340*S340)/(H340+J340+L340+N340+P340+R340)</f>
        <v>8.8681484288533703</v>
      </c>
      <c r="H340" s="35">
        <f>'3.deposits individuals'!H340+'4.deposits legal entities'!H340+'5.deposits non-residents'!H172</f>
        <v>3100589.6799999997</v>
      </c>
      <c r="I340" s="34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35">
        <f>'3.deposits individuals'!J340+'4.deposits legal entities'!J340+'5.deposits non-residents'!J172</f>
        <v>708865.09</v>
      </c>
      <c r="K340" s="34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35">
        <f>'3.deposits individuals'!L340+'4.deposits legal entities'!L340+'5.deposits non-residents'!L172</f>
        <v>875599.58000000007</v>
      </c>
      <c r="M340" s="34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35">
        <f>'3.deposits individuals'!N340+'4.deposits legal entities'!N340+'5.deposits non-residents'!N172</f>
        <v>4816146.1100000003</v>
      </c>
      <c r="O340" s="34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35">
        <f>'3.deposits individuals'!P340+'4.deposits legal entities'!P340+'5.deposits non-residents'!P172</f>
        <v>3772190.2299999995</v>
      </c>
      <c r="Q340" s="34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35">
        <f>'3.deposits individuals'!R340+'4.deposits legal entities'!R340+'5.deposits non-residents'!R172</f>
        <v>52648.520000000004</v>
      </c>
      <c r="S340" s="34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5.0999999999999996" customHeight="1" x14ac:dyDescent="0.2">
      <c r="R341" s="6"/>
    </row>
    <row r="342" spans="1:19" ht="13.5" customHeight="1" x14ac:dyDescent="0.2">
      <c r="A342" s="9" t="s">
        <v>55</v>
      </c>
      <c r="B342" s="8"/>
      <c r="C342" s="8"/>
      <c r="D342" s="8"/>
      <c r="E342" s="8"/>
      <c r="J342" s="8"/>
      <c r="K342" s="8"/>
      <c r="L342" s="8"/>
      <c r="M342" s="8"/>
      <c r="N342" s="8"/>
      <c r="O342" s="8"/>
      <c r="P342" s="8"/>
      <c r="Q342" s="8"/>
      <c r="R34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40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D353" sqref="D35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ht="13.5" thickBot="1" x14ac:dyDescent="0.25">
      <c r="A340" s="32" t="s">
        <v>25</v>
      </c>
      <c r="B340" s="33">
        <f>'7.individuals NC'!B340+'11.individulas FC'!B340</f>
        <v>217283523.69000003</v>
      </c>
      <c r="C340" s="34">
        <f>('7.individuals NC'!B340*'7.individuals NC'!C340+'11.individulas FC'!B340*'11.individulas FC'!C340)/('7.individuals NC'!B340+'11.individulas FC'!B340)</f>
        <v>0.99298573872506501</v>
      </c>
      <c r="D340" s="35">
        <f>'7.individuals NC'!D340+'11.individulas FC'!D340</f>
        <v>206956107.32999998</v>
      </c>
      <c r="E340" s="34">
        <f>('7.individuals NC'!D340*'7.individuals NC'!E340+'11.individulas FC'!D340*'11.individulas FC'!E340)/('7.individuals NC'!D340+'11.individulas FC'!D340)</f>
        <v>0.6056017985313733</v>
      </c>
      <c r="F340" s="35">
        <f t="shared" ref="F340" si="30">H340+J340+L340+N340+P340+R340</f>
        <v>10327416.359999999</v>
      </c>
      <c r="G340" s="34">
        <f t="shared" ref="G340" si="31">(H340*I340+J340*K340+L340*M340+N340*O340+P340*Q340+R340*S340)/(H340+J340+L340+N340+P340+R340)</f>
        <v>8.7559604760623682</v>
      </c>
      <c r="H340" s="35">
        <f>'7.individuals NC'!H340+'11.individulas FC'!H340</f>
        <v>2961335.5</v>
      </c>
      <c r="I340" s="34">
        <f>('7.individuals NC'!H340*'7.individuals NC'!I340+'11.individulas FC'!H340*'11.individulas FC'!I340)/('7.individuals NC'!H340+'11.individulas FC'!H340)</f>
        <v>5.1317031177656194</v>
      </c>
      <c r="J340" s="35">
        <f>'7.individuals NC'!J340+'11.individulas FC'!J340</f>
        <v>550454.93999999994</v>
      </c>
      <c r="K340" s="34">
        <f>('7.individuals NC'!J340*'7.individuals NC'!K340+'11.individulas FC'!J340*'11.individulas FC'!K340)/('7.individuals NC'!J340+'11.individulas FC'!J340)</f>
        <v>5.0785209525052117</v>
      </c>
      <c r="L340" s="35">
        <f>'7.individuals NC'!L340+'11.individulas FC'!L340</f>
        <v>734980.65</v>
      </c>
      <c r="M340" s="34">
        <f>('7.individuals NC'!L340*'7.individuals NC'!M340+'11.individulas FC'!L340*'11.individulas FC'!M340)/('7.individuals NC'!L340+'11.individulas FC'!L340)</f>
        <v>6.0220864435002488</v>
      </c>
      <c r="N340" s="35">
        <f>'7.individuals NC'!N340+'11.individulas FC'!N340</f>
        <v>3175434.89</v>
      </c>
      <c r="O340" s="34">
        <f>('7.individuals NC'!N340*'7.individuals NC'!O340+'11.individulas FC'!N340*'11.individulas FC'!O340)/('7.individuals NC'!N340+'11.individulas FC'!N340)</f>
        <v>10.622324329471581</v>
      </c>
      <c r="P340" s="35">
        <f>'7.individuals NC'!P340+'11.individulas FC'!P340</f>
        <v>2854255.5999999996</v>
      </c>
      <c r="Q340" s="34">
        <f>('7.individuals NC'!P340*'7.individuals NC'!Q340+'11.individulas FC'!P340*'11.individulas FC'!Q340)/('7.individuals NC'!P340+'11.individulas FC'!P340)</f>
        <v>11.796729173869355</v>
      </c>
      <c r="R340" s="35">
        <f>'7.individuals NC'!R340+'11.individulas FC'!R340</f>
        <v>50954.780000000006</v>
      </c>
      <c r="S340" s="39">
        <f>('7.individuals NC'!R340*'7.individuals NC'!S340+'11.individulas FC'!R340*'11.individulas FC'!S340)/('7.individuals NC'!R340+'11.individulas FC'!R340)</f>
        <v>11.907838679707792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42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G349" sqref="G349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2.7395215832370909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1.0719149076230072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26141667.879999995</v>
      </c>
      <c r="C336" s="28">
        <f>('8.legal entities NC'!B336*'8.legal entities NC'!C336+'12.legal entities FC'!B336*'12.legal entities FC'!C336)/('8.legal entities NC'!B336+'12.legal entities FC'!B336)</f>
        <v>2.3628660055411936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3756360.31</v>
      </c>
      <c r="G336" s="28">
        <f t="shared" ref="G336" si="23">(H336*I336+J336*K336+L336*M336+N336*O336+P336*Q336+R336*S336)/(H336+J336+L336+N336+P336+R336)</f>
        <v>11.151100647158124</v>
      </c>
      <c r="H336" s="29">
        <f>'8.legal entities NC'!H336+'12.legal entities FC'!H336</f>
        <v>172302.72</v>
      </c>
      <c r="I336" s="28">
        <f>('8.legal entities NC'!H336*'8.legal entities NC'!I336+'12.legal entities FC'!H336*'12.legal entities FC'!I336)/('8.legal entities NC'!H336+'12.legal entities FC'!H336)</f>
        <v>0.84563926210799278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thickBot="1" x14ac:dyDescent="0.25">
      <c r="A340" s="32" t="s">
        <v>25</v>
      </c>
      <c r="B340" s="33">
        <f>'8.legal entities NC'!B340+'12.legal entities FC'!B340</f>
        <v>18142708.789999999</v>
      </c>
      <c r="C340" s="34">
        <f>('8.legal entities NC'!B340*'8.legal entities NC'!C340+'12.legal entities FC'!B340*'12.legal entities FC'!C340)/('8.legal entities NC'!B340+'12.legal entities FC'!B340)</f>
        <v>2.2267323715446152</v>
      </c>
      <c r="D340" s="35">
        <f>'8.legal entities NC'!D340+'12.legal entities FC'!D340</f>
        <v>15974593.699999999</v>
      </c>
      <c r="E340" s="34">
        <f>('8.legal entities NC'!D340*'8.legal entities NC'!E340+'12.legal entities FC'!D340*'12.legal entities FC'!E340)/('8.legal entities NC'!D340+'12.legal entities FC'!D340)</f>
        <v>1.0611555382532207</v>
      </c>
      <c r="F340" s="35">
        <f t="shared" ref="F340" si="30">H340+J340+L340+N340+P340+R340</f>
        <v>2168115.09</v>
      </c>
      <c r="G340" s="34">
        <f t="shared" ref="G340" si="31">(H340*I340+J340*K340+L340*M340+N340*O340+P340*Q340+R340*S340)/(H340+J340+L340+N340+P340+R340)</f>
        <v>10.814660394296702</v>
      </c>
      <c r="H340" s="35">
        <f>'8.legal entities NC'!H340+'12.legal entities FC'!H340</f>
        <v>88806.61</v>
      </c>
      <c r="I340" s="34">
        <f>('8.legal entities NC'!H340*'8.legal entities NC'!I340+'12.legal entities FC'!H340*'12.legal entities FC'!I340)/('8.legal entities NC'!H340+'12.legal entities FC'!H340)</f>
        <v>0.1255413893177546</v>
      </c>
      <c r="J340" s="35">
        <f>'8.legal entities NC'!J340+'12.legal entities FC'!J340</f>
        <v>23226.52</v>
      </c>
      <c r="K340" s="34">
        <f>('8.legal entities NC'!J340*'8.legal entities NC'!K340+'12.legal entities FC'!J340*'12.legal entities FC'!K340)/('8.legal entities NC'!J340+'12.legal entities FC'!J340)</f>
        <v>2.977950928507584</v>
      </c>
      <c r="L340" s="35">
        <f>'8.legal entities NC'!L340+'12.legal entities FC'!L340</f>
        <v>27499.67</v>
      </c>
      <c r="M340" s="34">
        <f>('8.legal entities NC'!L340*'8.legal entities NC'!M340+'12.legal entities FC'!L340*'12.legal entities FC'!M340)/('8.legal entities NC'!L340+'12.legal entities FC'!L340)</f>
        <v>5.9588013237977062</v>
      </c>
      <c r="N340" s="35">
        <f>'8.legal entities NC'!N340+'12.legal entities FC'!N340</f>
        <v>1405104.0999999999</v>
      </c>
      <c r="O340" s="34">
        <f>('8.legal entities NC'!N340*'8.legal entities NC'!O340+'12.legal entities FC'!N340*'12.legal entities FC'!O340)/('8.legal entities NC'!N340+'12.legal entities FC'!N340)</f>
        <v>11.585822861025035</v>
      </c>
      <c r="P340" s="35">
        <f>'8.legal entities NC'!P340+'12.legal entities FC'!P340</f>
        <v>623478.19000000006</v>
      </c>
      <c r="Q340" s="34">
        <f>('8.legal entities NC'!P340*'8.legal entities NC'!Q340+'12.legal entities FC'!P340*'12.legal entities FC'!Q340)/('8.legal entities NC'!P340+'12.legal entities FC'!P340)</f>
        <v>11.105376080917956</v>
      </c>
      <c r="R340" s="35"/>
      <c r="S340" s="39"/>
    </row>
    <row r="341" spans="1:19" ht="5.0999999999999996" customHeight="1" x14ac:dyDescent="0.2">
      <c r="R341" s="6"/>
    </row>
    <row r="342" spans="1:19" x14ac:dyDescent="0.2">
      <c r="A342" s="9" t="s">
        <v>58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E166" sqref="E166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ht="13.5" thickBot="1" x14ac:dyDescent="0.25">
      <c r="A172" s="32" t="s">
        <v>25</v>
      </c>
      <c r="B172" s="33">
        <f>'9.non-residents NC'!B172+'13.non-residents FC'!B172</f>
        <v>92549949.75999999</v>
      </c>
      <c r="C172" s="34">
        <f>('9.non-residents NC'!B172*'9.non-residents NC'!C172+'13.non-residents FC'!B172*'13.non-residents FC'!C172)/('9.non-residents NC'!B172+'13.non-residents FC'!B172)</f>
        <v>7.7172115250427595E-2</v>
      </c>
      <c r="D172" s="35">
        <f>'9.non-residents NC'!D172+'13.non-residents FC'!D172</f>
        <v>91719442</v>
      </c>
      <c r="E172" s="34">
        <f>('9.non-residents NC'!D172*'9.non-residents NC'!E172+'13.non-residents FC'!D172*'13.non-residents FC'!E172)/('9.non-residents NC'!D172+'13.non-residents FC'!D172)</f>
        <v>3.0951557341572161E-2</v>
      </c>
      <c r="F172" s="35">
        <f t="shared" ref="F172" si="26">H172+J172+L172+N172+P172+R172</f>
        <v>830507.76</v>
      </c>
      <c r="G172" s="34">
        <f t="shared" ref="G172" si="27">(H172*I172+J172*K172+L172*M172+N172*O172+P172*Q172+R172*S172)/(H172+J172+L172+N172+P172+R172)</f>
        <v>5.181668405964083</v>
      </c>
      <c r="H172" s="35">
        <f>'9.non-residents NC'!H172+'13.non-residents FC'!H172</f>
        <v>50447.57</v>
      </c>
      <c r="I172" s="34">
        <f>('9.non-residents NC'!H172*'9.non-residents NC'!I172+'13.non-residents FC'!H172*'13.non-residents FC'!I172)/('9.non-residents NC'!H172+'13.non-residents FC'!H172)</f>
        <v>1.4392435215412738</v>
      </c>
      <c r="J172" s="35">
        <f>'9.non-residents NC'!J172+'13.non-residents FC'!J172</f>
        <v>135183.63</v>
      </c>
      <c r="K172" s="34">
        <f>('9.non-residents NC'!J172*'9.non-residents NC'!K172+'13.non-residents FC'!J172*'13.non-residents FC'!K172)/('9.non-residents NC'!J172+'13.non-residents FC'!J172)</f>
        <v>1.6686441701558086</v>
      </c>
      <c r="L172" s="35">
        <f>'9.non-residents NC'!L172+'13.non-residents FC'!L172</f>
        <v>113119.26000000001</v>
      </c>
      <c r="M172" s="34">
        <f>('9.non-residents NC'!L172*'9.non-residents NC'!M172+'13.non-residents FC'!L172*'13.non-residents FC'!M172)/('9.non-residents NC'!L172+'13.non-residents FC'!L172)</f>
        <v>2.5810787093197023</v>
      </c>
      <c r="N172" s="35">
        <f>'9.non-residents NC'!N172+'13.non-residents FC'!N172</f>
        <v>235607.12</v>
      </c>
      <c r="O172" s="34">
        <f>('9.non-residents NC'!N172*'9.non-residents NC'!O172+'13.non-residents FC'!N172*'13.non-residents FC'!O172)/('9.non-residents NC'!N172+'13.non-residents FC'!N172)</f>
        <v>6.8510861781257111</v>
      </c>
      <c r="P172" s="35">
        <f>'9.non-residents NC'!P172+'13.non-residents FC'!P172</f>
        <v>294456.44</v>
      </c>
      <c r="Q172" s="34">
        <f>('9.non-residents NC'!P172*'9.non-residents NC'!Q172+'13.non-residents FC'!P172*'13.non-residents FC'!Q172)/('9.non-residents NC'!P172+'13.non-residents FC'!P172)</f>
        <v>7.0586256751592718</v>
      </c>
      <c r="R172" s="35">
        <f>'9.non-residents NC'!R172+'13.non-residents FC'!R172</f>
        <v>1693.74</v>
      </c>
      <c r="S172" s="34">
        <f>('9.non-residents NC'!R172*'9.non-residents NC'!S172+'13.non-residents FC'!R172*'13.non-residents FC'!S172)/('9.non-residents NC'!R172+'13.non-residents FC'!R172)</f>
        <v>12.188365392563165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42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P353" sqref="P35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1.2273196767641719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0.59684369133208803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139641126.31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1.3148617826856608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8227412.4100000001</v>
      </c>
      <c r="G336" s="28">
        <f t="shared" ref="G336" si="23">(H336*I336+J336*K336+L336*M336+N336*O336+P336*Q336+R336*S336)/(H336+J336+L336+N336+P336+R336)</f>
        <v>11.497653419770671</v>
      </c>
      <c r="H336" s="29">
        <f>'7.individuals NC'!H336+'8.legal entities NC'!H336+'9.non-residents NC'!H168</f>
        <v>484734.48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2.809388509560943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ref="F338" si="26">H338+J338+L338+N338+P338+R338</f>
        <v>8699294.3499999996</v>
      </c>
      <c r="G338" s="28">
        <f t="shared" ref="G338" si="27">(H338*I338+J338*K338+L338*M338+N338*O338+P338*Q338+R338*S338)/(H338+J338+L338+N338+P338+R338)</f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" si="28">H339+J339+L339+N339+P339+R339</f>
        <v>7623464.0799999991</v>
      </c>
      <c r="G339" s="28">
        <f t="shared" ref="G339" si="29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thickBot="1" x14ac:dyDescent="0.25">
      <c r="A340" s="32" t="s">
        <v>25</v>
      </c>
      <c r="B340" s="33">
        <f>'7.individuals NC'!B340+'8.legal entities NC'!B340+'9.non-residents NC'!B172</f>
        <v>174206356.29000002</v>
      </c>
      <c r="C340" s="34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35">
        <f>'7.individuals NC'!D340+'8.legal entities NC'!D340+'9.non-residents NC'!D172</f>
        <v>166121272.88</v>
      </c>
      <c r="E340" s="34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35">
        <f t="shared" ref="F340" si="30">H340+J340+L340+N340+P340+R340</f>
        <v>8085083.4100000001</v>
      </c>
      <c r="G340" s="34">
        <f t="shared" ref="G340" si="31">(H340*I340+J340*K340+L340*M340+N340*O340+P340*Q340+R340*S340)/(H340+J340+L340+N340+P340+R340)</f>
        <v>12.083677936057299</v>
      </c>
      <c r="H340" s="35">
        <f>'7.individuals NC'!H340+'8.legal entities NC'!H340+'9.non-residents NC'!H172</f>
        <v>217315.43000000002</v>
      </c>
      <c r="I340" s="34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35">
        <f>'7.individuals NC'!J340+'8.legal entities NC'!J340+'9.non-residents NC'!J172</f>
        <v>374667.07</v>
      </c>
      <c r="K340" s="34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35">
        <f>'7.individuals NC'!L340+'8.legal entities NC'!L340+'9.non-residents NC'!L172</f>
        <v>479211.9</v>
      </c>
      <c r="M340" s="34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35">
        <f>'7.individuals NC'!N340+'8.legal entities NC'!N340+'9.non-residents NC'!N172</f>
        <v>3967523.8200000003</v>
      </c>
      <c r="O340" s="34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35">
        <f>'7.individuals NC'!P340+'8.legal entities NC'!P340+'9.non-residents NC'!P172</f>
        <v>3009637.53</v>
      </c>
      <c r="Q340" s="34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35">
        <f>'7.individuals NC'!R340+'8.legal entities NC'!R340+'9.non-residents NC'!R172</f>
        <v>36727.660000000003</v>
      </c>
      <c r="S340" s="34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4.5" customHeight="1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9" x14ac:dyDescent="0.2">
      <c r="A342" s="9" t="s">
        <v>55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40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I333" sqref="I33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ht="13.5" thickBot="1" x14ac:dyDescent="0.25">
      <c r="A340" s="32" t="s">
        <v>25</v>
      </c>
      <c r="B340" s="33">
        <f t="shared" ref="B340" si="138">D340+H340+J340+L340+N340+P340+R340</f>
        <v>156634268.57000002</v>
      </c>
      <c r="C340" s="34">
        <f t="shared" ref="C340" si="139">(D340*E340+H340*I340+J340*K340+L340*M340+N340*O340+P340*Q340+R340*S340)/(D340+H340+J340+L340+N340+P340+R340)</f>
        <v>1.2415708769073726</v>
      </c>
      <c r="D340" s="35">
        <v>150644087.13</v>
      </c>
      <c r="E340" s="34">
        <v>0.81572083135301698</v>
      </c>
      <c r="F340" s="35">
        <f t="shared" ref="F340" si="140">H340+J340+L340+N340+P340+R340</f>
        <v>5990181.4399999995</v>
      </c>
      <c r="G340" s="34">
        <f t="shared" ref="G340" si="141">(H340*I340+J340*K340+L340*M340+N340*O340+P340*Q340+R340*S340)/(H340+J340+L340+N340+P340+R340)</f>
        <v>11.951061400587543</v>
      </c>
      <c r="H340" s="35">
        <v>142011.80000000002</v>
      </c>
      <c r="I340" s="34">
        <v>8.518452065250921</v>
      </c>
      <c r="J340" s="35">
        <v>357097.01</v>
      </c>
      <c r="K340" s="34">
        <v>6.2206136828196898</v>
      </c>
      <c r="L340" s="35">
        <v>450488.57</v>
      </c>
      <c r="M340" s="34">
        <v>8.1495668214179098</v>
      </c>
      <c r="N340" s="35">
        <v>2645018.4300000002</v>
      </c>
      <c r="O340" s="34">
        <v>12.103583083842601</v>
      </c>
      <c r="P340" s="35">
        <v>2360442.61</v>
      </c>
      <c r="Q340" s="34">
        <v>13.5314799171923</v>
      </c>
      <c r="R340" s="35">
        <v>35123.020000000004</v>
      </c>
      <c r="S340" s="34">
        <v>15.1517190264391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42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H348" sqref="H348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3.7445860020565132</v>
      </c>
      <c r="D334" s="29">
        <v>7507578.75</v>
      </c>
      <c r="E334" s="28">
        <v>1.2530825220314901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11918199.849999998</v>
      </c>
      <c r="C336" s="28">
        <f t="shared" ref="C336" si="121">(D336*E336+H336*I336+J336*K336+L336*M336+N336*O336+P336*Q336+R336*S336)/(D336+H336+J336+L336+N336+P336+R336)</f>
        <v>4.2649719303372908</v>
      </c>
      <c r="D336" s="29">
        <v>8546382.1400000006</v>
      </c>
      <c r="E336" s="28">
        <v>1.1670563082263499</v>
      </c>
      <c r="F336" s="29">
        <f t="shared" ref="F336" si="122">H336+J336+L336+N336+P336+R336</f>
        <v>3371817.71</v>
      </c>
      <c r="G336" s="28">
        <f t="shared" ref="G336" si="123">(H336*I336+J336*K336+L336*M336+N336*O336+P336*Q336+R336*S336)/(H336+J336+L336+N336+P336+R336)</f>
        <v>12.117107787360215</v>
      </c>
      <c r="H336" s="29">
        <v>163378.12</v>
      </c>
      <c r="I336" s="28">
        <v>0.86102193488332512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thickBot="1" x14ac:dyDescent="0.25">
      <c r="A340" s="32" t="s">
        <v>25</v>
      </c>
      <c r="B340" s="33">
        <f t="shared" ref="B340" si="136">D340+H340+J340+L340+N340+P340+R340</f>
        <v>11897391.219999999</v>
      </c>
      <c r="C340" s="34">
        <f t="shared" ref="C340" si="137">(D340*E340+H340*I340+J340*K340+L340*M340+N340*O340+P340*Q340+R340*S340)/(D340+H340+J340+L340+N340+P340+R340)</f>
        <v>3.300588549293753</v>
      </c>
      <c r="D340" s="35">
        <v>10065494.16</v>
      </c>
      <c r="E340" s="34">
        <v>1.6384294456835697</v>
      </c>
      <c r="F340" s="35">
        <f t="shared" ref="F340" si="138">H340+J340+L340+N340+P340+R340</f>
        <v>1831897.06</v>
      </c>
      <c r="G340" s="34">
        <f t="shared" ref="G340" si="139">(H340*I340+J340*K340+L340*M340+N340*O340+P340*Q340+R340*S340)/(H340+J340+L340+N340+P340+R340)</f>
        <v>12.433444928450305</v>
      </c>
      <c r="H340" s="35">
        <v>72651.78</v>
      </c>
      <c r="I340" s="34">
        <v>1.61293391572787E-2</v>
      </c>
      <c r="J340" s="35">
        <v>14400.82</v>
      </c>
      <c r="K340" s="34">
        <v>4.1900868700532303</v>
      </c>
      <c r="L340" s="35">
        <v>15486.37</v>
      </c>
      <c r="M340" s="34">
        <v>6.6437564128972788</v>
      </c>
      <c r="N340" s="35">
        <v>1201736.68</v>
      </c>
      <c r="O340" s="34">
        <v>13.237793014190101</v>
      </c>
      <c r="P340" s="35">
        <v>527621.41</v>
      </c>
      <c r="Q340" s="34">
        <v>12.706174301569799</v>
      </c>
      <c r="R340" s="35"/>
      <c r="S340" s="34"/>
    </row>
    <row r="341" spans="1:19" ht="5.0999999999999996" customHeight="1" x14ac:dyDescent="0.2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9" x14ac:dyDescent="0.2">
      <c r="A342" s="9" t="s">
        <v>58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K178" sqref="K178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ht="13.5" thickBot="1" x14ac:dyDescent="0.25">
      <c r="A172" s="32" t="s">
        <v>25</v>
      </c>
      <c r="B172" s="33">
        <f t="shared" ref="B172" si="130">D172+H172+J172+L172+N172+P172+R172</f>
        <v>5674696.4999999991</v>
      </c>
      <c r="C172" s="34">
        <f t="shared" ref="C172" si="131">(D172*E172+H172*I172+J172*K172+L172*M172+N172*O172+P172*Q172+R172*S172)/(D172+H172+J172+L172+N172+P172+R172)</f>
        <v>1.0873861149754889</v>
      </c>
      <c r="D172" s="35">
        <v>5411691.5899999999</v>
      </c>
      <c r="E172" s="34">
        <v>0.52457896411646809</v>
      </c>
      <c r="F172" s="35">
        <f t="shared" ref="F172" si="132">H172+J172+L172+N172+P172+R172</f>
        <v>263004.91000000003</v>
      </c>
      <c r="G172" s="34">
        <f t="shared" ref="G172" si="133">(H172*I172+J172*K172+L172*M172+N172*O172+P172*Q172+R172*S172)/(H172+J172+L172+N172+P172+R172)</f>
        <v>12.66792552428014</v>
      </c>
      <c r="H172" s="35">
        <v>2651.85</v>
      </c>
      <c r="I172" s="34">
        <v>11.908950317702699</v>
      </c>
      <c r="J172" s="35">
        <v>3169.24</v>
      </c>
      <c r="K172" s="34">
        <v>8.80230342290265</v>
      </c>
      <c r="L172" s="35">
        <v>13236.96</v>
      </c>
      <c r="M172" s="34">
        <v>7.9183121728856189</v>
      </c>
      <c r="N172" s="35">
        <v>120768.71</v>
      </c>
      <c r="O172" s="34">
        <v>12.1496738923518</v>
      </c>
      <c r="P172" s="35">
        <v>121573.51</v>
      </c>
      <c r="Q172" s="34">
        <v>13.817533967720399</v>
      </c>
      <c r="R172" s="35">
        <v>1604.64</v>
      </c>
      <c r="S172" s="34">
        <v>12.643534998504299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42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H330" sqref="H33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" si="30">H338+J338+L338+N338+P338+R338</f>
        <v>5184594.67</v>
      </c>
      <c r="G338" s="28">
        <f t="shared" ref="G338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ref="F339" si="32">H339+J339+L339+N339+P339+R339</f>
        <v>4992580.6900000004</v>
      </c>
      <c r="G339" s="28">
        <f t="shared" ref="G339" si="33">(H339*I339+J339*K339+L339*M339+N339*O339+P339*Q339+R339*S339)/(H339+J339+L339+N339+P339+R339)</f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thickBot="1" x14ac:dyDescent="0.25">
      <c r="A340" s="32" t="s">
        <v>25</v>
      </c>
      <c r="B340" s="33">
        <f>'11.individulas FC'!B340+'12.legal entities FC'!B340+'13.non-residents FC'!B172</f>
        <v>153769825.94999999</v>
      </c>
      <c r="C340" s="34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35">
        <f>'11.individulas FC'!D340+'12.legal entities FC'!D340+'13.non-residents FC'!D172</f>
        <v>148528870.15000001</v>
      </c>
      <c r="E340" s="34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35">
        <f t="shared" ref="F340" si="34">H340+J340+L340+N340+P340+R340</f>
        <v>5240955.8000000007</v>
      </c>
      <c r="G340" s="34">
        <f t="shared" ref="G340" si="35">(H340*I340+J340*K340+L340*M340+N340*O340+P340*Q340+R340*S340)/(H340+J340+L340+N340+P340+R340)</f>
        <v>3.9076364029629866</v>
      </c>
      <c r="H340" s="35">
        <f>'11.individulas FC'!H340+'12.legal entities FC'!H340+'13.non-residents FC'!H172</f>
        <v>2883274.2500000005</v>
      </c>
      <c r="I340" s="34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35">
        <f>'11.individulas FC'!J340+'12.legal entities FC'!J340+'13.non-residents FC'!J172</f>
        <v>334198.02</v>
      </c>
      <c r="K340" s="34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35">
        <f>'11.individulas FC'!L340+'12.legal entities FC'!L340+'13.non-residents FC'!L172</f>
        <v>396387.68</v>
      </c>
      <c r="M340" s="34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35">
        <f>'11.individulas FC'!N340+'12.legal entities FC'!N340+'13.non-residents FC'!N172</f>
        <v>848622.29</v>
      </c>
      <c r="O340" s="34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35">
        <f>'11.individulas FC'!P340+'12.legal entities FC'!P340+'13.non-residents FC'!P172</f>
        <v>762552.7</v>
      </c>
      <c r="Q340" s="34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5">
        <f>'11.individulas FC'!R340+'12.legal entities FC'!R340+'13.non-residents FC'!R172</f>
        <v>15920.86</v>
      </c>
      <c r="S340" s="39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4.5" customHeight="1" x14ac:dyDescent="0.2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9" x14ac:dyDescent="0.2">
      <c r="A342" s="9" t="s">
        <v>55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40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H339" sqref="H339:S34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ht="13.5" thickBot="1" x14ac:dyDescent="0.25">
      <c r="A340" s="32" t="s">
        <v>25</v>
      </c>
      <c r="B340" s="33">
        <f t="shared" ref="B340" si="132">D340+H340+J340+L340+N340+P340+R340</f>
        <v>60649255.120000005</v>
      </c>
      <c r="C340" s="34">
        <f t="shared" ref="C340" si="133">(D340*E340+H340*I340+J340*K340+L340*M340+N340*O340+P340*Q340+R340*S340)/(D340+H340+J340+L340+N340+P340+R340)</f>
        <v>0.35098360333992518</v>
      </c>
      <c r="D340" s="35">
        <v>56312020.200000003</v>
      </c>
      <c r="E340" s="34">
        <v>4.3498187692438704E-2</v>
      </c>
      <c r="F340" s="35">
        <f t="shared" ref="F340" si="134">H340+J340+L340+N340+P340+R340</f>
        <v>4337234.92</v>
      </c>
      <c r="G340" s="34">
        <f t="shared" ref="G340" si="135">(H340*I340+J340*K340+L340*M340+N340*O340+P340*Q340+R340*S340)/(H340+J340+L340+N340+P340+R340)</f>
        <v>4.3431872207420126</v>
      </c>
      <c r="H340" s="35">
        <v>2819323.7</v>
      </c>
      <c r="I340" s="34">
        <v>4.9611096118902589</v>
      </c>
      <c r="J340" s="35">
        <v>193357.93</v>
      </c>
      <c r="K340" s="34">
        <v>2.9692829236432097</v>
      </c>
      <c r="L340" s="35">
        <v>284492.08</v>
      </c>
      <c r="M340" s="34">
        <v>2.6532559539091598</v>
      </c>
      <c r="N340" s="35">
        <v>530416.46</v>
      </c>
      <c r="O340" s="34">
        <v>3.23575735734144</v>
      </c>
      <c r="P340" s="35">
        <v>493812.99</v>
      </c>
      <c r="Q340" s="34">
        <v>3.5045625942322802</v>
      </c>
      <c r="R340" s="35">
        <v>15831.76</v>
      </c>
      <c r="S340" s="34">
        <v>4.7112367671061195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40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H351" sqref="H351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ht="13.5" thickBot="1" x14ac:dyDescent="0.25">
      <c r="A340" s="32" t="s">
        <v>25</v>
      </c>
      <c r="B340" s="33">
        <f t="shared" ref="B340" si="137">D340+H340+J340+L340+N340+P340+R340</f>
        <v>6245317.5700000003</v>
      </c>
      <c r="C340" s="34">
        <f t="shared" ref="C340" si="138">(D340*E340+H340*I340+J340*K340+L340*M340+N340*O340+P340*Q340+R340*S340)/(D340+H340+J340+L340+N340+P340+R340)</f>
        <v>0.18102582139790191</v>
      </c>
      <c r="D340" s="35">
        <v>5909099.54</v>
      </c>
      <c r="E340" s="34">
        <v>7.7833611684260104E-2</v>
      </c>
      <c r="F340" s="35">
        <f t="shared" ref="F340" si="139">H340+J340+L340+N340+P340+R340</f>
        <v>336218.03</v>
      </c>
      <c r="G340" s="34">
        <f t="shared" ref="G340" si="140">(H340*I340+J340*K340+L340*M340+N340*O340+P340*Q340+R340*S340)/(H340+J340+L340+N340+P340+R340)</f>
        <v>1.99464967420099</v>
      </c>
      <c r="H340" s="35">
        <v>16154.83</v>
      </c>
      <c r="I340" s="34">
        <v>0.61759114766295908</v>
      </c>
      <c r="J340" s="35">
        <v>8825.7000000000007</v>
      </c>
      <c r="K340" s="34">
        <v>1.0001189707332001</v>
      </c>
      <c r="L340" s="35">
        <v>12013.3</v>
      </c>
      <c r="M340" s="34">
        <v>5.0758242947399994</v>
      </c>
      <c r="N340" s="35">
        <v>203367.42</v>
      </c>
      <c r="O340" s="34">
        <v>1.8240177138501297</v>
      </c>
      <c r="P340" s="35">
        <v>95856.78</v>
      </c>
      <c r="Q340" s="34">
        <v>2.2941536060360002</v>
      </c>
      <c r="R340" s="35"/>
      <c r="S34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zoomScale="75" zoomScaleNormal="75" workbookViewId="0">
      <pane xSplit="1" ySplit="8" topLeftCell="B141" activePane="bottomRight" state="frozen"/>
      <selection activeCell="D306" sqref="D306"/>
      <selection pane="topRight" activeCell="D306" sqref="D306"/>
      <selection pane="bottomLeft" activeCell="D306" sqref="D306"/>
      <selection pane="bottomRight" activeCell="H171" sqref="H171:S172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ht="13.5" thickBot="1" x14ac:dyDescent="0.25">
      <c r="A172" s="32" t="s">
        <v>25</v>
      </c>
      <c r="B172" s="33">
        <f t="shared" ref="B172" si="129">D172+H172+J172+L172+N172+P172+R172</f>
        <v>86875253.25999999</v>
      </c>
      <c r="C172" s="34">
        <f t="shared" ref="C172" si="130">(D172*E172+H172*I172+J172*K172+L172*M172+N172*O172+P172*Q172+R172*S172)/(D172+H172+J172+L172+N172+P172+R172)</f>
        <v>1.1184879146100802E-2</v>
      </c>
      <c r="D172" s="35">
        <v>86307750.409999996</v>
      </c>
      <c r="E172" s="34">
        <v>0</v>
      </c>
      <c r="F172" s="35">
        <f t="shared" ref="F172" si="131">H172+J172+L172+N172+P172+R172</f>
        <v>567502.85</v>
      </c>
      <c r="G172" s="34">
        <f t="shared" ref="G172" si="132">(H172*I172+J172*K172+L172*M172+N172*O172+P172*Q172+R172*S172)/(H172+J172+L172+N172+P172+R172)</f>
        <v>1.7122190813667273</v>
      </c>
      <c r="H172" s="35">
        <v>47795.72</v>
      </c>
      <c r="I172" s="34">
        <v>0.85835276464085108</v>
      </c>
      <c r="J172" s="35">
        <v>132014.39000000001</v>
      </c>
      <c r="K172" s="34">
        <v>1.49738800444406</v>
      </c>
      <c r="L172" s="35">
        <v>99882.3</v>
      </c>
      <c r="M172" s="34">
        <v>1.8737587350311298</v>
      </c>
      <c r="N172" s="35">
        <v>114838.41</v>
      </c>
      <c r="O172" s="34">
        <v>1.2788773407782301</v>
      </c>
      <c r="P172" s="35">
        <v>172882.93</v>
      </c>
      <c r="Q172" s="34">
        <v>2.3056740396521498</v>
      </c>
      <c r="R172" s="35">
        <v>89.1</v>
      </c>
      <c r="S172" s="34">
        <v>3.9910213243546599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2023-09-28T03:43:01Z</dcterms:modified>
</cp:coreProperties>
</file>