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U340" i="11" l="1"/>
  <c r="T340" i="11"/>
  <c r="S340" i="11"/>
  <c r="R340" i="11"/>
  <c r="Q340" i="11"/>
  <c r="P340" i="11"/>
  <c r="O340" i="11"/>
  <c r="N340" i="11"/>
  <c r="M340" i="11"/>
  <c r="L340" i="11"/>
  <c r="K340" i="11"/>
  <c r="J340" i="11"/>
  <c r="H340" i="11" s="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H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I172" i="28" l="1"/>
  <c r="M340" i="5"/>
  <c r="Q340" i="5"/>
  <c r="U340" i="5"/>
  <c r="I340" i="6"/>
  <c r="P340" i="5"/>
  <c r="T340" i="5"/>
  <c r="J340" i="5"/>
  <c r="O340" i="5"/>
  <c r="S340" i="5"/>
  <c r="E340" i="5"/>
  <c r="G340" i="5"/>
  <c r="I340" i="11"/>
  <c r="L340" i="5"/>
  <c r="N340" i="5"/>
  <c r="R340" i="5"/>
  <c r="I340" i="8"/>
  <c r="K340" i="5"/>
  <c r="F340" i="5"/>
  <c r="D340" i="5"/>
  <c r="H340" i="8"/>
  <c r="H340" i="6"/>
  <c r="H172" i="29"/>
  <c r="B172" i="29" s="1"/>
  <c r="C172" i="29"/>
  <c r="C171" i="29"/>
  <c r="H171" i="29"/>
  <c r="B171" i="29" s="1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B172" i="30" s="1"/>
  <c r="C172" i="30"/>
  <c r="H340" i="5" l="1"/>
  <c r="I340" i="5"/>
  <c r="B172" i="28"/>
  <c r="C340" i="6"/>
  <c r="E340" i="4" s="1"/>
  <c r="B340" i="6"/>
  <c r="D340" i="4" s="1"/>
  <c r="C340" i="11"/>
  <c r="B340" i="11"/>
  <c r="C340" i="7"/>
  <c r="G340" i="4" s="1"/>
  <c r="C340" i="8"/>
  <c r="B340" i="8"/>
  <c r="I340" i="7"/>
  <c r="C172" i="28"/>
  <c r="B340" i="7"/>
  <c r="F340" i="4" s="1"/>
  <c r="I172" i="29"/>
  <c r="I171" i="29"/>
  <c r="H340" i="7"/>
  <c r="I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B171" i="28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I171" i="30" s="1"/>
  <c r="C171" i="30"/>
  <c r="B340" i="5" l="1"/>
  <c r="C339" i="8"/>
  <c r="C340" i="5"/>
  <c r="C340" i="4"/>
  <c r="B340" i="4"/>
  <c r="B339" i="11"/>
  <c r="I339" i="11"/>
  <c r="H339" i="11"/>
  <c r="I171" i="28"/>
  <c r="C339" i="11"/>
  <c r="I339" i="6"/>
  <c r="M339" i="5"/>
  <c r="Q339" i="5"/>
  <c r="U339" i="5"/>
  <c r="O339" i="5"/>
  <c r="S339" i="5"/>
  <c r="E339" i="5"/>
  <c r="B339" i="6"/>
  <c r="D339" i="4" s="1"/>
  <c r="C339" i="6"/>
  <c r="E339" i="4" s="1"/>
  <c r="F339" i="5"/>
  <c r="L339" i="5"/>
  <c r="P339" i="5"/>
  <c r="T339" i="5"/>
  <c r="I339" i="8"/>
  <c r="J339" i="5"/>
  <c r="N339" i="5"/>
  <c r="R339" i="5"/>
  <c r="K339" i="5"/>
  <c r="G339" i="5"/>
  <c r="D339" i="5"/>
  <c r="B339" i="8"/>
  <c r="B339" i="5" s="1"/>
  <c r="I339" i="7"/>
  <c r="H339" i="8"/>
  <c r="H171" i="28"/>
  <c r="H339" i="6"/>
  <c r="H339" i="7"/>
  <c r="B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I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B338" i="11" s="1"/>
  <c r="I338" i="10"/>
  <c r="H338" i="10"/>
  <c r="C338" i="10"/>
  <c r="B338" i="10"/>
  <c r="H170" i="30"/>
  <c r="I170" i="30" s="1"/>
  <c r="C170" i="30"/>
  <c r="H339" i="5" l="1"/>
  <c r="I339" i="5"/>
  <c r="C339" i="7"/>
  <c r="G339" i="4" s="1"/>
  <c r="B339" i="7"/>
  <c r="F339" i="4" s="1"/>
  <c r="C171" i="28"/>
  <c r="C339" i="5" s="1"/>
  <c r="H338" i="8"/>
  <c r="I170" i="28"/>
  <c r="C338" i="8"/>
  <c r="E338" i="5"/>
  <c r="I338" i="6"/>
  <c r="K338" i="5"/>
  <c r="O338" i="5"/>
  <c r="S338" i="5"/>
  <c r="H170" i="28"/>
  <c r="F338" i="5"/>
  <c r="C338" i="11"/>
  <c r="I338" i="11"/>
  <c r="M338" i="5"/>
  <c r="Q338" i="5"/>
  <c r="U338" i="5"/>
  <c r="H338" i="11"/>
  <c r="G338" i="5"/>
  <c r="D338" i="5"/>
  <c r="L338" i="5"/>
  <c r="P338" i="5"/>
  <c r="T338" i="5"/>
  <c r="B338" i="8"/>
  <c r="J338" i="5"/>
  <c r="N338" i="5"/>
  <c r="R338" i="5"/>
  <c r="I338" i="8"/>
  <c r="I338" i="7"/>
  <c r="H338" i="6"/>
  <c r="B170" i="29"/>
  <c r="H338" i="7"/>
  <c r="B170" i="30"/>
  <c r="B336" i="7"/>
  <c r="F336" i="4" s="1"/>
  <c r="C336" i="7"/>
  <c r="G336" i="4" s="1"/>
  <c r="D336" i="7"/>
  <c r="E336" i="7"/>
  <c r="F336" i="7"/>
  <c r="G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D337" i="7"/>
  <c r="E337" i="7"/>
  <c r="F337" i="7"/>
  <c r="G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C339" i="4" l="1"/>
  <c r="B339" i="4"/>
  <c r="B170" i="28"/>
  <c r="B338" i="5" s="1"/>
  <c r="C338" i="6"/>
  <c r="E338" i="4" s="1"/>
  <c r="B338" i="6"/>
  <c r="D338" i="4" s="1"/>
  <c r="H338" i="5"/>
  <c r="I338" i="5"/>
  <c r="C338" i="7"/>
  <c r="G338" i="4" s="1"/>
  <c r="B338" i="7"/>
  <c r="F338" i="4" s="1"/>
  <c r="B338" i="4" s="1"/>
  <c r="C170" i="28"/>
  <c r="H336" i="7"/>
  <c r="H337" i="7"/>
  <c r="I337" i="7"/>
  <c r="I336" i="7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I337" i="13"/>
  <c r="H337" i="13"/>
  <c r="C337" i="13"/>
  <c r="B337" i="13"/>
  <c r="I337" i="10"/>
  <c r="H337" i="10"/>
  <c r="C337" i="10"/>
  <c r="B337" i="10"/>
  <c r="H168" i="30"/>
  <c r="B168" i="30" s="1"/>
  <c r="C168" i="30"/>
  <c r="C338" i="5" l="1"/>
  <c r="C338" i="4"/>
  <c r="H337" i="8"/>
  <c r="R337" i="5"/>
  <c r="J337" i="5"/>
  <c r="F337" i="5"/>
  <c r="I337" i="6"/>
  <c r="I337" i="11"/>
  <c r="N337" i="5"/>
  <c r="H337" i="11"/>
  <c r="O337" i="5"/>
  <c r="C337" i="6"/>
  <c r="E337" i="4" s="1"/>
  <c r="H337" i="6"/>
  <c r="I169" i="28"/>
  <c r="H169" i="28"/>
  <c r="B169" i="28"/>
  <c r="B337" i="6"/>
  <c r="D337" i="4" s="1"/>
  <c r="L337" i="5"/>
  <c r="P337" i="5"/>
  <c r="T337" i="5"/>
  <c r="S337" i="5"/>
  <c r="K337" i="5"/>
  <c r="C337" i="11"/>
  <c r="B337" i="11"/>
  <c r="D337" i="5"/>
  <c r="I337" i="8"/>
  <c r="U337" i="5"/>
  <c r="Q337" i="5"/>
  <c r="M337" i="5"/>
  <c r="B337" i="8"/>
  <c r="G337" i="5"/>
  <c r="C337" i="8"/>
  <c r="E337" i="5"/>
  <c r="I169" i="29"/>
  <c r="I168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H336" i="13"/>
  <c r="I336" i="13"/>
  <c r="C336" i="13"/>
  <c r="B336" i="13"/>
  <c r="I336" i="10"/>
  <c r="H336" i="10"/>
  <c r="C336" i="10"/>
  <c r="B336" i="10"/>
  <c r="H169" i="30"/>
  <c r="I169" i="30" s="1"/>
  <c r="C169" i="30"/>
  <c r="H337" i="5" l="1"/>
  <c r="I337" i="5"/>
  <c r="B337" i="5"/>
  <c r="L336" i="5"/>
  <c r="M336" i="5"/>
  <c r="P336" i="5"/>
  <c r="Q336" i="5"/>
  <c r="T336" i="5"/>
  <c r="U336" i="5"/>
  <c r="K336" i="5"/>
  <c r="J336" i="5"/>
  <c r="O336" i="5"/>
  <c r="N336" i="5"/>
  <c r="S336" i="5"/>
  <c r="R336" i="5"/>
  <c r="F336" i="5"/>
  <c r="G336" i="5"/>
  <c r="E336" i="5"/>
  <c r="D336" i="5"/>
  <c r="H168" i="28"/>
  <c r="C336" i="11"/>
  <c r="B336" i="11"/>
  <c r="H336" i="8"/>
  <c r="I168" i="28"/>
  <c r="C336" i="8"/>
  <c r="I336" i="6"/>
  <c r="I336" i="11"/>
  <c r="B336" i="8"/>
  <c r="I336" i="8"/>
  <c r="H336" i="11"/>
  <c r="H336" i="6"/>
  <c r="B168" i="29"/>
  <c r="C168" i="28" s="1"/>
  <c r="B169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I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7" i="7" l="1"/>
  <c r="G337" i="4" s="1"/>
  <c r="B337" i="7"/>
  <c r="F337" i="4" s="1"/>
  <c r="B337" i="4" s="1"/>
  <c r="F335" i="5"/>
  <c r="G335" i="5"/>
  <c r="P335" i="5"/>
  <c r="Q335" i="5"/>
  <c r="M335" i="5"/>
  <c r="L335" i="5"/>
  <c r="U335" i="5"/>
  <c r="T335" i="5"/>
  <c r="E335" i="5"/>
  <c r="D335" i="5"/>
  <c r="K335" i="5"/>
  <c r="J335" i="5"/>
  <c r="O335" i="5"/>
  <c r="N335" i="5"/>
  <c r="S335" i="5"/>
  <c r="R335" i="5"/>
  <c r="H336" i="5"/>
  <c r="I336" i="5"/>
  <c r="C169" i="28"/>
  <c r="C337" i="5" s="1"/>
  <c r="C336" i="6"/>
  <c r="E336" i="4" s="1"/>
  <c r="B336" i="6"/>
  <c r="D336" i="4" s="1"/>
  <c r="B168" i="28"/>
  <c r="H335" i="7"/>
  <c r="H335" i="11"/>
  <c r="H335" i="8"/>
  <c r="I335" i="8"/>
  <c r="B335" i="8"/>
  <c r="I335" i="6"/>
  <c r="H335" i="6"/>
  <c r="I167" i="28"/>
  <c r="H167" i="28"/>
  <c r="C335" i="11"/>
  <c r="B335" i="11"/>
  <c r="I335" i="11"/>
  <c r="B335" i="7"/>
  <c r="F335" i="4" s="1"/>
  <c r="C335" i="8"/>
  <c r="C335" i="7"/>
  <c r="G335" i="4" s="1"/>
  <c r="I335" i="7"/>
  <c r="B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G165" i="28"/>
  <c r="F165" i="28"/>
  <c r="E165" i="28"/>
  <c r="D165" i="2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D332" i="5" s="1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I334" i="9"/>
  <c r="H334" i="9"/>
  <c r="C334" i="9"/>
  <c r="B334" i="9"/>
  <c r="I333" i="9"/>
  <c r="H333" i="9"/>
  <c r="C333" i="9"/>
  <c r="B333" i="9"/>
  <c r="I332" i="9"/>
  <c r="H332" i="9"/>
  <c r="C332" i="9"/>
  <c r="B332" i="9"/>
  <c r="H166" i="29"/>
  <c r="B166" i="29" s="1"/>
  <c r="C166" i="29"/>
  <c r="H165" i="29"/>
  <c r="B165" i="29" s="1"/>
  <c r="C165" i="29"/>
  <c r="H164" i="29"/>
  <c r="B164" i="29" s="1"/>
  <c r="C164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I334" i="13"/>
  <c r="H334" i="13"/>
  <c r="C334" i="13"/>
  <c r="B334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C337" i="4" l="1"/>
  <c r="H335" i="5"/>
  <c r="G334" i="5"/>
  <c r="F334" i="5"/>
  <c r="M334" i="5"/>
  <c r="L334" i="5"/>
  <c r="Q334" i="5"/>
  <c r="P334" i="5"/>
  <c r="U334" i="5"/>
  <c r="T334" i="5"/>
  <c r="I335" i="5"/>
  <c r="D334" i="5"/>
  <c r="E334" i="5"/>
  <c r="J334" i="5"/>
  <c r="K334" i="5"/>
  <c r="O334" i="5"/>
  <c r="N334" i="5"/>
  <c r="R334" i="5"/>
  <c r="S334" i="5"/>
  <c r="B336" i="5"/>
  <c r="C336" i="5"/>
  <c r="C336" i="4"/>
  <c r="B336" i="4"/>
  <c r="H164" i="28"/>
  <c r="B333" i="8"/>
  <c r="B335" i="6"/>
  <c r="D335" i="4" s="1"/>
  <c r="C335" i="6"/>
  <c r="E335" i="4" s="1"/>
  <c r="B167" i="28"/>
  <c r="C167" i="28"/>
  <c r="I332" i="11"/>
  <c r="H166" i="28"/>
  <c r="B334" i="8"/>
  <c r="C334" i="8"/>
  <c r="H334" i="11"/>
  <c r="I334" i="7"/>
  <c r="I334" i="11"/>
  <c r="H165" i="28"/>
  <c r="I166" i="28"/>
  <c r="I334" i="8"/>
  <c r="C334" i="11"/>
  <c r="I334" i="6"/>
  <c r="B334" i="6"/>
  <c r="D334" i="4" s="1"/>
  <c r="B333" i="6"/>
  <c r="D333" i="4" s="1"/>
  <c r="B334" i="11"/>
  <c r="C334" i="6"/>
  <c r="E334" i="4" s="1"/>
  <c r="C332" i="6"/>
  <c r="E332" i="4" s="1"/>
  <c r="I332" i="6"/>
  <c r="I333" i="6"/>
  <c r="C333" i="6"/>
  <c r="E333" i="4" s="1"/>
  <c r="B332" i="6"/>
  <c r="D332" i="4" s="1"/>
  <c r="H332" i="11"/>
  <c r="H333" i="11"/>
  <c r="M332" i="5"/>
  <c r="M333" i="5"/>
  <c r="Q333" i="5"/>
  <c r="I333" i="11"/>
  <c r="P332" i="5"/>
  <c r="T332" i="5"/>
  <c r="P333" i="5"/>
  <c r="T333" i="5"/>
  <c r="Q332" i="5"/>
  <c r="U332" i="5"/>
  <c r="U333" i="5"/>
  <c r="F333" i="5"/>
  <c r="I332" i="8"/>
  <c r="K332" i="5"/>
  <c r="O332" i="5"/>
  <c r="S332" i="5"/>
  <c r="O333" i="5"/>
  <c r="S333" i="5"/>
  <c r="I333" i="8"/>
  <c r="I332" i="7"/>
  <c r="I333" i="7"/>
  <c r="G333" i="5"/>
  <c r="C332" i="8"/>
  <c r="C333" i="8"/>
  <c r="B332" i="8"/>
  <c r="E333" i="5"/>
  <c r="G332" i="5"/>
  <c r="I164" i="28"/>
  <c r="J332" i="5"/>
  <c r="N332" i="5"/>
  <c r="R332" i="5"/>
  <c r="J333" i="5"/>
  <c r="N333" i="5"/>
  <c r="R333" i="5"/>
  <c r="I165" i="28"/>
  <c r="K333" i="5"/>
  <c r="L332" i="5"/>
  <c r="L333" i="5"/>
  <c r="E332" i="5"/>
  <c r="F332" i="5"/>
  <c r="D333" i="5"/>
  <c r="H332" i="8"/>
  <c r="H333" i="8"/>
  <c r="H334" i="8"/>
  <c r="H332" i="6"/>
  <c r="H333" i="6"/>
  <c r="H334" i="6"/>
  <c r="I164" i="29"/>
  <c r="I165" i="29"/>
  <c r="I166" i="29"/>
  <c r="H333" i="7"/>
  <c r="H334" i="7"/>
  <c r="H332" i="7"/>
  <c r="H166" i="30"/>
  <c r="B166" i="30" s="1"/>
  <c r="C166" i="30"/>
  <c r="H165" i="30"/>
  <c r="B165" i="30" s="1"/>
  <c r="C165" i="30"/>
  <c r="H164" i="30"/>
  <c r="B164" i="30" s="1"/>
  <c r="C164" i="30"/>
  <c r="C335" i="5" l="1"/>
  <c r="B335" i="5"/>
  <c r="H334" i="5"/>
  <c r="I334" i="5"/>
  <c r="C335" i="4"/>
  <c r="B335" i="4"/>
  <c r="C334" i="7"/>
  <c r="G334" i="4" s="1"/>
  <c r="C166" i="28"/>
  <c r="B334" i="7"/>
  <c r="F334" i="4" s="1"/>
  <c r="B334" i="4" s="1"/>
  <c r="B166" i="28"/>
  <c r="H333" i="5"/>
  <c r="H332" i="5"/>
  <c r="I332" i="5"/>
  <c r="I333" i="5"/>
  <c r="C165" i="28"/>
  <c r="B165" i="28"/>
  <c r="C164" i="28"/>
  <c r="B164" i="28"/>
  <c r="I164" i="30"/>
  <c r="I165" i="30"/>
  <c r="I166" i="30"/>
  <c r="B333" i="13"/>
  <c r="C333" i="13"/>
  <c r="H333" i="13"/>
  <c r="I333" i="13"/>
  <c r="B334" i="5" l="1"/>
  <c r="C334" i="5"/>
  <c r="C333" i="7"/>
  <c r="G333" i="4" s="1"/>
  <c r="C334" i="4"/>
  <c r="B333" i="11"/>
  <c r="B333" i="5" s="1"/>
  <c r="C333" i="11"/>
  <c r="B333" i="7"/>
  <c r="F333" i="4" s="1"/>
  <c r="B333" i="4" s="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C333" i="4" l="1"/>
  <c r="C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H156" i="29"/>
  <c r="I156" i="29" s="1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1" i="11" l="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C332" i="11" l="1"/>
  <c r="B332" i="11"/>
  <c r="C332" i="7"/>
  <c r="G332" i="4" s="1"/>
  <c r="B332" i="7"/>
  <c r="F332" i="4" s="1"/>
  <c r="H160" i="28"/>
  <c r="B323" i="8"/>
  <c r="B325" i="8"/>
  <c r="B327" i="8"/>
  <c r="B329" i="8"/>
  <c r="B331" i="8"/>
  <c r="B322" i="11"/>
  <c r="B328" i="11"/>
  <c r="B326" i="11"/>
  <c r="B330" i="11"/>
  <c r="B324" i="11"/>
  <c r="H156" i="28"/>
  <c r="B160" i="29"/>
  <c r="C328" i="6" s="1"/>
  <c r="E328" i="4" s="1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P324" i="5"/>
  <c r="D329" i="5"/>
  <c r="C322" i="8"/>
  <c r="C324" i="8"/>
  <c r="C325" i="8"/>
  <c r="C326" i="8"/>
  <c r="C327" i="8"/>
  <c r="C328" i="8"/>
  <c r="C329" i="8"/>
  <c r="C330" i="8"/>
  <c r="C331" i="8"/>
  <c r="I322" i="6"/>
  <c r="I324" i="6"/>
  <c r="I326" i="6"/>
  <c r="I328" i="6"/>
  <c r="I330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I329" i="6"/>
  <c r="I331" i="6"/>
  <c r="O328" i="5"/>
  <c r="S328" i="5"/>
  <c r="N325" i="5"/>
  <c r="F328" i="5"/>
  <c r="P328" i="5"/>
  <c r="B156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I322" i="11"/>
  <c r="B323" i="11"/>
  <c r="I324" i="11"/>
  <c r="B325" i="11"/>
  <c r="I326" i="11"/>
  <c r="B327" i="11"/>
  <c r="I328" i="11"/>
  <c r="B329" i="11"/>
  <c r="I330" i="11"/>
  <c r="B331" i="11"/>
  <c r="E325" i="5"/>
  <c r="M328" i="5"/>
  <c r="U328" i="5"/>
  <c r="Q330" i="5"/>
  <c r="U330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B322" i="8"/>
  <c r="I323" i="8"/>
  <c r="B324" i="8"/>
  <c r="I325" i="8"/>
  <c r="B326" i="8"/>
  <c r="I327" i="8"/>
  <c r="B328" i="8"/>
  <c r="I329" i="8"/>
  <c r="B330" i="8"/>
  <c r="I331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I324" i="7"/>
  <c r="B325" i="7"/>
  <c r="F325" i="4" s="1"/>
  <c r="I328" i="7"/>
  <c r="B153" i="28"/>
  <c r="H154" i="28"/>
  <c r="J322" i="5"/>
  <c r="G324" i="5"/>
  <c r="I162" i="28"/>
  <c r="H163" i="28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G323" i="5"/>
  <c r="Q323" i="5"/>
  <c r="E324" i="5"/>
  <c r="K326" i="5"/>
  <c r="S326" i="5"/>
  <c r="G327" i="5"/>
  <c r="Q327" i="5"/>
  <c r="E328" i="5"/>
  <c r="Q331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21" i="8"/>
  <c r="H322" i="8"/>
  <c r="H323" i="8"/>
  <c r="H324" i="8"/>
  <c r="H325" i="8"/>
  <c r="H326" i="8"/>
  <c r="H327" i="8"/>
  <c r="H328" i="8"/>
  <c r="H329" i="8"/>
  <c r="H330" i="8"/>
  <c r="H331" i="8"/>
  <c r="H321" i="6"/>
  <c r="H322" i="6"/>
  <c r="H323" i="6"/>
  <c r="H324" i="6"/>
  <c r="H325" i="6"/>
  <c r="H326" i="6"/>
  <c r="H327" i="6"/>
  <c r="H328" i="6"/>
  <c r="H329" i="6"/>
  <c r="H330" i="6"/>
  <c r="H331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B154" i="30"/>
  <c r="B156" i="30"/>
  <c r="B158" i="30"/>
  <c r="B159" i="30"/>
  <c r="B161" i="30"/>
  <c r="B162" i="30"/>
  <c r="B163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B332" i="4" l="1"/>
  <c r="C332" i="4"/>
  <c r="C332" i="5"/>
  <c r="B332" i="5"/>
  <c r="B328" i="6"/>
  <c r="D328" i="4" s="1"/>
  <c r="C328" i="4" s="1"/>
  <c r="C329" i="6"/>
  <c r="E329" i="4" s="1"/>
  <c r="H324" i="5"/>
  <c r="H327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I323" i="5"/>
  <c r="I331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8" i="4" l="1"/>
  <c r="C325" i="4"/>
  <c r="C323" i="4"/>
  <c r="B329" i="5"/>
  <c r="C329" i="5"/>
  <c r="C330" i="5"/>
  <c r="B330" i="5"/>
  <c r="C326" i="5"/>
  <c r="B326" i="5"/>
  <c r="B326" i="4"/>
  <c r="C326" i="4"/>
  <c r="C322" i="5"/>
  <c r="B322" i="5"/>
  <c r="C327" i="4"/>
  <c r="B327" i="4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C302" i="7"/>
  <c r="G302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7" i="7" l="1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C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7" i="4" l="1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9" i="28" l="1"/>
  <c r="C257" i="6"/>
  <c r="E257" i="4" s="1"/>
  <c r="C89" i="28"/>
  <c r="C257" i="5" s="1"/>
  <c r="B257" i="6"/>
  <c r="D257" i="4" s="1"/>
  <c r="B257" i="4" s="1"/>
  <c r="B255" i="6"/>
  <c r="D255" i="4" s="1"/>
  <c r="B255" i="4" s="1"/>
  <c r="B191" i="6"/>
  <c r="D191" i="4" s="1"/>
  <c r="C199" i="6"/>
  <c r="E199" i="4" s="1"/>
  <c r="C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<sst xmlns="http://schemas.openxmlformats.org/spreadsheetml/2006/main" count="4274" uniqueCount="90">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</sst>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4" fontId="3" fillId="2" borderId="0" xfId="1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72"/>
  <sheetViews>
    <sheetView tabSelected="1" zoomScale="75" zoomScaleNormal="75" workbookViewId="0">
      <pane ySplit="8" topLeftCell="A309" activePane="bottomLeft" state="frozen"/>
      <selection activeCell="D166" sqref="D166"/>
      <selection pane="bottomLeft" activeCell="J314" sqref="J314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59" t="s">
        <v>2</v>
      </c>
      <c r="B6" s="63" t="s">
        <v>70</v>
      </c>
      <c r="C6" s="63" t="s">
        <v>3</v>
      </c>
      <c r="D6" s="59" t="s">
        <v>4</v>
      </c>
      <c r="E6" s="59"/>
      <c r="F6" s="59"/>
      <c r="G6" s="59"/>
    </row>
    <row r="7" spans="1:7" s="8" customFormat="1" ht="13.5" customHeight="1" x14ac:dyDescent="0.2">
      <c r="A7" s="59"/>
      <c r="B7" s="63"/>
      <c r="C7" s="63"/>
      <c r="D7" s="61" t="s">
        <v>5</v>
      </c>
      <c r="E7" s="62"/>
      <c r="F7" s="61" t="s">
        <v>6</v>
      </c>
      <c r="G7" s="62"/>
    </row>
    <row r="8" spans="1:7" s="8" customFormat="1" ht="38.25" x14ac:dyDescent="0.2">
      <c r="A8" s="60"/>
      <c r="B8" s="64"/>
      <c r="C8" s="64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x14ac:dyDescent="0.2">
      <c r="A333" s="35" t="s">
        <v>89</v>
      </c>
      <c r="B333" s="36">
        <f t="shared" ref="B333:B334" si="18">D333+F333</f>
        <v>337220402.32999998</v>
      </c>
      <c r="C333" s="37">
        <f t="shared" ref="C333:C334" si="19">(D333*E333+F333*G333)/(D333+F333)</f>
        <v>3.280258491073488</v>
      </c>
      <c r="D333" s="38">
        <f>'6.deposits by maturity NC'!B333</f>
        <v>174514943.96000001</v>
      </c>
      <c r="E333" s="39">
        <f>'6.deposits by maturity NC'!C333</f>
        <v>5.7766283548443011</v>
      </c>
      <c r="F333" s="36">
        <f>'10.deposits by maturity FC'!B333</f>
        <v>162705458.36999997</v>
      </c>
      <c r="G333" s="37">
        <f>'10.deposits by maturity FC'!C333</f>
        <v>0.6026971403737551</v>
      </c>
    </row>
    <row r="334" spans="1:7" s="8" customFormat="1" ht="14.25" customHeight="1" x14ac:dyDescent="0.2">
      <c r="A334" s="40" t="s">
        <v>20</v>
      </c>
      <c r="B334" s="41">
        <f t="shared" si="18"/>
        <v>344940972.78999996</v>
      </c>
      <c r="C334" s="42">
        <f t="shared" si="19"/>
        <v>3.305149132294241</v>
      </c>
      <c r="D334" s="38">
        <f>'6.deposits by maturity NC'!B334</f>
        <v>179585791.09</v>
      </c>
      <c r="E334" s="39">
        <f>'6.deposits by maturity NC'!C334</f>
        <v>5.7970992590246793</v>
      </c>
      <c r="F334" s="41">
        <f>'10.deposits by maturity FC'!B334</f>
        <v>165355181.69999999</v>
      </c>
      <c r="G334" s="42">
        <f>'10.deposits by maturity FC'!C334</f>
        <v>0.59873963085125359</v>
      </c>
    </row>
    <row r="335" spans="1:7" s="8" customFormat="1" ht="14.25" customHeight="1" x14ac:dyDescent="0.2">
      <c r="A335" s="40" t="s">
        <v>21</v>
      </c>
      <c r="B335" s="41">
        <f t="shared" ref="B335" si="20">D335+F335</f>
        <v>352913072.48000002</v>
      </c>
      <c r="C335" s="42">
        <f t="shared" ref="C335" si="21">(D335*E335+F335*G335)/(D335+F335)</f>
        <v>3.3374333161848129</v>
      </c>
      <c r="D335" s="38">
        <f>'6.deposits by maturity NC'!B335</f>
        <v>186252083.76000002</v>
      </c>
      <c r="E335" s="39">
        <f>'6.deposits by maturity NC'!C335</f>
        <v>5.7944117312961536</v>
      </c>
      <c r="F335" s="41">
        <f>'10.deposits by maturity FC'!B335</f>
        <v>166660988.72</v>
      </c>
      <c r="G335" s="42">
        <f>'10.deposits by maturity FC'!C335</f>
        <v>0.59163567582248044</v>
      </c>
    </row>
    <row r="336" spans="1:7" s="8" customFormat="1" ht="14.25" customHeight="1" x14ac:dyDescent="0.2">
      <c r="A336" s="40" t="s">
        <v>22</v>
      </c>
      <c r="B336" s="41">
        <f t="shared" ref="B336" si="22">D336+F336</f>
        <v>377200541.49000001</v>
      </c>
      <c r="C336" s="42">
        <f t="shared" ref="C336" si="23">(D336*E336+F336*G336)/(D336+F336)</f>
        <v>3.2649993101102939</v>
      </c>
      <c r="D336" s="38">
        <f>'6.deposits by maturity NC'!B336</f>
        <v>192637165.51000002</v>
      </c>
      <c r="E336" s="39">
        <f>'6.deposits by maturity NC'!C336</f>
        <v>5.8600664076590068</v>
      </c>
      <c r="F336" s="41">
        <f>'10.deposits by maturity FC'!B336</f>
        <v>184563375.97999999</v>
      </c>
      <c r="G336" s="42">
        <f>'10.deposits by maturity FC'!C336</f>
        <v>0.55641009339473857</v>
      </c>
    </row>
    <row r="337" spans="1:14" s="8" customFormat="1" ht="14.25" customHeight="1" x14ac:dyDescent="0.2">
      <c r="A337" s="40" t="s">
        <v>23</v>
      </c>
      <c r="B337" s="41">
        <f t="shared" ref="B337" si="24">D337+F337</f>
        <v>376409134.81999993</v>
      </c>
      <c r="C337" s="42">
        <f t="shared" ref="C337" si="25">(D337*E337+F337*G337)/(D337+F337)</f>
        <v>3.2536235008121981</v>
      </c>
      <c r="D337" s="38">
        <f>'6.deposits by maturity NC'!B337</f>
        <v>194795393.73999998</v>
      </c>
      <c r="E337" s="39">
        <f>'6.deposits by maturity NC'!C337</f>
        <v>5.7337527477727468</v>
      </c>
      <c r="F337" s="41">
        <f>'10.deposits by maturity FC'!B337</f>
        <v>181613741.07999998</v>
      </c>
      <c r="G337" s="42">
        <f>'10.deposits by maturity FC'!C337</f>
        <v>0.59348473424740045</v>
      </c>
    </row>
    <row r="338" spans="1:14" s="8" customFormat="1" ht="14.25" customHeight="1" x14ac:dyDescent="0.2">
      <c r="A338" s="40" t="s">
        <v>24</v>
      </c>
      <c r="B338" s="41">
        <f t="shared" ref="B338" si="26">D338+F338</f>
        <v>387947228.63999999</v>
      </c>
      <c r="C338" s="42">
        <f t="shared" ref="C338" si="27">(D338*E338+F338*G338)/(D338+F338)</f>
        <v>3.2346054759730674</v>
      </c>
      <c r="D338" s="38">
        <f>'6.deposits by maturity NC'!B338</f>
        <v>205415287.70999998</v>
      </c>
      <c r="E338" s="39">
        <f>'6.deposits by maturity NC'!C338</f>
        <v>5.5586602832585221</v>
      </c>
      <c r="F338" s="41">
        <f>'10.deposits by maturity FC'!B338</f>
        <v>182531940.92999998</v>
      </c>
      <c r="G338" s="42">
        <f>'10.deposits by maturity FC'!C338</f>
        <v>0.61919260927140185</v>
      </c>
    </row>
    <row r="339" spans="1:14" s="8" customFormat="1" ht="14.25" customHeight="1" x14ac:dyDescent="0.2">
      <c r="A339" s="40" t="s">
        <v>25</v>
      </c>
      <c r="B339" s="41">
        <f t="shared" ref="B339" si="28">D339+F339</f>
        <v>399023738.27999997</v>
      </c>
      <c r="C339" s="42">
        <f t="shared" ref="C339" si="29">(D339*E339+F339*G339)/(D339+F339)</f>
        <v>3.2579930117755618</v>
      </c>
      <c r="D339" s="38">
        <f>'6.deposits by maturity NC'!B339</f>
        <v>216052719.56</v>
      </c>
      <c r="E339" s="39">
        <f>'6.deposits by maturity NC'!C339</f>
        <v>5.4930815612141179</v>
      </c>
      <c r="F339" s="41">
        <f>'10.deposits by maturity FC'!B339</f>
        <v>182971018.72</v>
      </c>
      <c r="G339" s="42">
        <f>'10.deposits by maturity FC'!C339</f>
        <v>0.61879384820424621</v>
      </c>
    </row>
    <row r="340" spans="1:14" s="8" customFormat="1" ht="14.25" customHeight="1" thickBot="1" x14ac:dyDescent="0.25">
      <c r="A340" s="43" t="s">
        <v>26</v>
      </c>
      <c r="B340" s="44">
        <f t="shared" ref="B340" si="30">D340+F340</f>
        <v>395258081.69000006</v>
      </c>
      <c r="C340" s="45">
        <f t="shared" ref="C340" si="31">(D340*E340+F340*G340)/(D340+F340)</f>
        <v>3.431730396291647</v>
      </c>
      <c r="D340" s="46">
        <f>'6.deposits by maturity NC'!B340</f>
        <v>217515600.25000003</v>
      </c>
      <c r="E340" s="47">
        <f>'6.deposits by maturity NC'!C340</f>
        <v>5.6623947995490944</v>
      </c>
      <c r="F340" s="44">
        <f>'10.deposits by maturity FC'!B340</f>
        <v>177742481.44</v>
      </c>
      <c r="G340" s="45">
        <f>'10.deposits by maturity FC'!C340</f>
        <v>0.7019141885965785</v>
      </c>
    </row>
    <row r="341" spans="1:14" s="9" customFormat="1" ht="4.5" customHeight="1" x14ac:dyDescent="0.2">
      <c r="A341" s="10"/>
      <c r="B341" s="11"/>
      <c r="C341" s="12"/>
      <c r="D341" s="11"/>
      <c r="E341" s="12"/>
      <c r="F341" s="11"/>
      <c r="G341" s="12"/>
    </row>
    <row r="342" spans="1:14" hidden="1" x14ac:dyDescent="0.2">
      <c r="A342" s="13" t="s">
        <v>60</v>
      </c>
      <c r="B342" s="14"/>
      <c r="C342" s="15"/>
      <c r="E342" s="15"/>
      <c r="F342" s="14"/>
      <c r="G342" s="15"/>
    </row>
    <row r="344" spans="1:14" x14ac:dyDescent="0.2">
      <c r="B344" s="11"/>
      <c r="C344" s="15"/>
      <c r="D344" s="11"/>
      <c r="E344" s="15"/>
      <c r="F344" s="11"/>
      <c r="G344" s="15"/>
      <c r="I344" s="56"/>
      <c r="J344" s="56"/>
      <c r="K344" s="56"/>
      <c r="L344" s="56"/>
      <c r="M344" s="56"/>
      <c r="N344" s="56"/>
    </row>
    <row r="345" spans="1:14" x14ac:dyDescent="0.2">
      <c r="B345" s="11"/>
      <c r="C345" s="15"/>
      <c r="D345" s="11"/>
      <c r="E345" s="15"/>
      <c r="F345" s="11"/>
      <c r="G345" s="15"/>
      <c r="I345" s="56"/>
      <c r="J345" s="56"/>
      <c r="K345" s="56"/>
      <c r="L345" s="56"/>
      <c r="M345" s="56"/>
      <c r="N345" s="56"/>
    </row>
    <row r="346" spans="1:14" x14ac:dyDescent="0.2">
      <c r="B346" s="11"/>
      <c r="C346" s="15"/>
      <c r="D346" s="11"/>
      <c r="E346" s="15"/>
      <c r="F346" s="11"/>
      <c r="G346" s="15"/>
      <c r="I346" s="56"/>
      <c r="J346" s="56"/>
      <c r="K346" s="56"/>
      <c r="L346" s="56"/>
      <c r="M346" s="56"/>
      <c r="N346" s="56"/>
    </row>
    <row r="347" spans="1:14" x14ac:dyDescent="0.2">
      <c r="B347" s="57"/>
      <c r="C347" s="57"/>
      <c r="D347" s="57"/>
      <c r="E347" s="57"/>
      <c r="F347" s="57"/>
      <c r="G347" s="57"/>
      <c r="I347" s="56"/>
      <c r="J347" s="56"/>
      <c r="K347" s="56"/>
      <c r="L347" s="56"/>
      <c r="M347" s="56"/>
      <c r="N347" s="56"/>
    </row>
    <row r="348" spans="1:14" x14ac:dyDescent="0.2">
      <c r="B348" s="12"/>
      <c r="C348" s="12"/>
      <c r="D348" s="12"/>
      <c r="E348" s="12"/>
      <c r="F348" s="12"/>
      <c r="G348" s="12"/>
      <c r="H348" s="12"/>
      <c r="I348" s="56"/>
      <c r="J348" s="56"/>
      <c r="K348" s="56"/>
      <c r="L348" s="56"/>
      <c r="M348" s="56"/>
      <c r="N348" s="56"/>
    </row>
    <row r="349" spans="1:14" x14ac:dyDescent="0.2">
      <c r="B349" s="12"/>
      <c r="C349" s="12"/>
      <c r="D349" s="12"/>
      <c r="E349" s="12"/>
      <c r="F349" s="12"/>
      <c r="G349" s="12"/>
      <c r="H349" s="12"/>
      <c r="I349" s="56"/>
      <c r="J349" s="56"/>
      <c r="K349" s="56"/>
      <c r="L349" s="56"/>
      <c r="M349" s="56"/>
      <c r="N349" s="56"/>
    </row>
    <row r="350" spans="1:14" x14ac:dyDescent="0.2">
      <c r="B350" s="12"/>
      <c r="C350" s="12"/>
      <c r="D350" s="12"/>
      <c r="E350" s="12"/>
      <c r="F350" s="12"/>
      <c r="G350" s="12"/>
      <c r="H350" s="12"/>
      <c r="I350" s="56"/>
      <c r="J350" s="56"/>
      <c r="K350" s="56"/>
      <c r="L350" s="56"/>
      <c r="M350" s="56"/>
      <c r="N350" s="56"/>
    </row>
    <row r="351" spans="1:14" x14ac:dyDescent="0.2">
      <c r="B351" s="11"/>
      <c r="C351" s="15"/>
      <c r="D351" s="11"/>
      <c r="E351" s="15"/>
      <c r="F351" s="11"/>
      <c r="G351" s="15"/>
      <c r="I351" s="56"/>
      <c r="J351" s="56"/>
      <c r="K351" s="56"/>
      <c r="L351" s="56"/>
      <c r="M351" s="56"/>
      <c r="N351" s="56"/>
    </row>
    <row r="352" spans="1:14" x14ac:dyDescent="0.2">
      <c r="B352" s="11"/>
      <c r="C352" s="15"/>
      <c r="D352" s="11"/>
      <c r="E352" s="15"/>
      <c r="F352" s="11"/>
      <c r="G352" s="15"/>
      <c r="I352" s="56"/>
      <c r="J352" s="56"/>
      <c r="K352" s="56"/>
      <c r="L352" s="56"/>
      <c r="M352" s="56"/>
      <c r="N352" s="56"/>
    </row>
    <row r="353" spans="2:14" x14ac:dyDescent="0.2">
      <c r="B353" s="11"/>
      <c r="C353" s="15"/>
      <c r="D353" s="11"/>
      <c r="E353" s="15"/>
      <c r="F353" s="11"/>
      <c r="G353" s="15"/>
      <c r="I353" s="56"/>
      <c r="J353" s="56"/>
      <c r="K353" s="56"/>
      <c r="L353" s="56"/>
      <c r="M353" s="56"/>
      <c r="N353" s="56"/>
    </row>
    <row r="354" spans="2:14" x14ac:dyDescent="0.2">
      <c r="B354" s="11"/>
      <c r="C354" s="15"/>
      <c r="D354" s="11"/>
      <c r="E354" s="15"/>
      <c r="F354" s="11"/>
      <c r="G354" s="15"/>
      <c r="I354" s="56"/>
      <c r="J354" s="56"/>
      <c r="K354" s="56"/>
      <c r="L354" s="56"/>
      <c r="M354" s="56"/>
      <c r="N354" s="56"/>
    </row>
    <row r="355" spans="2:14" x14ac:dyDescent="0.2">
      <c r="B355" s="11"/>
      <c r="C355" s="15"/>
      <c r="D355" s="11"/>
      <c r="E355" s="15"/>
      <c r="F355" s="11"/>
      <c r="G355" s="15"/>
      <c r="I355" s="56"/>
      <c r="J355" s="56"/>
      <c r="K355" s="56"/>
      <c r="L355" s="56"/>
      <c r="M355" s="56"/>
      <c r="N355" s="56"/>
    </row>
    <row r="356" spans="2:14" x14ac:dyDescent="0.2">
      <c r="B356" s="11"/>
      <c r="C356" s="15"/>
      <c r="D356" s="11"/>
      <c r="E356" s="15"/>
      <c r="F356" s="11"/>
      <c r="G356" s="15"/>
      <c r="I356" s="56"/>
      <c r="J356" s="56"/>
      <c r="K356" s="56"/>
      <c r="L356" s="56"/>
      <c r="M356" s="56"/>
      <c r="N356" s="56"/>
    </row>
    <row r="357" spans="2:14" x14ac:dyDescent="0.2">
      <c r="B357" s="11"/>
      <c r="C357" s="15"/>
      <c r="D357" s="11"/>
      <c r="E357" s="15"/>
      <c r="F357" s="11"/>
      <c r="G357" s="15"/>
      <c r="I357" s="56"/>
      <c r="J357" s="56"/>
      <c r="K357" s="56"/>
      <c r="L357" s="56"/>
      <c r="M357" s="56"/>
      <c r="N357" s="56"/>
    </row>
    <row r="358" spans="2:14" x14ac:dyDescent="0.2">
      <c r="B358" s="11"/>
      <c r="C358" s="15"/>
      <c r="D358" s="11"/>
      <c r="E358" s="15"/>
      <c r="F358" s="11"/>
      <c r="G358" s="15"/>
      <c r="I358" s="56"/>
      <c r="J358" s="56"/>
      <c r="K358" s="56"/>
      <c r="L358" s="56"/>
      <c r="M358" s="56"/>
      <c r="N358" s="56"/>
    </row>
    <row r="359" spans="2:14" x14ac:dyDescent="0.2">
      <c r="B359" s="11"/>
      <c r="C359" s="15"/>
      <c r="D359" s="11"/>
      <c r="E359" s="15"/>
      <c r="F359" s="11"/>
      <c r="G359" s="15"/>
      <c r="I359" s="56"/>
      <c r="J359" s="56"/>
      <c r="K359" s="56"/>
      <c r="L359" s="56"/>
      <c r="M359" s="56"/>
      <c r="N359" s="56"/>
    </row>
    <row r="360" spans="2:14" x14ac:dyDescent="0.2">
      <c r="B360" s="24"/>
      <c r="C360" s="24"/>
      <c r="D360" s="24"/>
      <c r="E360" s="24"/>
      <c r="F360" s="24"/>
      <c r="G360" s="24"/>
    </row>
    <row r="361" spans="2:14" x14ac:dyDescent="0.2">
      <c r="B361" s="24"/>
      <c r="C361" s="24"/>
      <c r="D361" s="24"/>
      <c r="E361" s="24"/>
      <c r="F361" s="24"/>
      <c r="G361" s="24"/>
    </row>
    <row r="362" spans="2:14" x14ac:dyDescent="0.2">
      <c r="B362" s="24"/>
      <c r="C362" s="24"/>
      <c r="D362" s="24"/>
      <c r="E362" s="24"/>
      <c r="F362" s="24"/>
      <c r="G362" s="24"/>
    </row>
    <row r="363" spans="2:14" x14ac:dyDescent="0.2">
      <c r="B363" s="24"/>
      <c r="C363" s="24"/>
      <c r="D363" s="24"/>
      <c r="E363" s="24"/>
      <c r="F363" s="24"/>
      <c r="G363" s="24"/>
    </row>
    <row r="364" spans="2:14" x14ac:dyDescent="0.2">
      <c r="B364" s="24"/>
      <c r="C364" s="24"/>
      <c r="D364" s="24"/>
      <c r="E364" s="24"/>
      <c r="F364" s="24"/>
      <c r="G364" s="24"/>
    </row>
    <row r="365" spans="2:14" x14ac:dyDescent="0.2">
      <c r="B365" s="24"/>
      <c r="C365" s="24"/>
      <c r="D365" s="24"/>
      <c r="E365" s="24"/>
      <c r="F365" s="24"/>
      <c r="G365" s="24"/>
    </row>
    <row r="366" spans="2:14" x14ac:dyDescent="0.2">
      <c r="B366" s="24"/>
      <c r="C366" s="24"/>
      <c r="D366" s="24"/>
      <c r="E366" s="24"/>
      <c r="F366" s="24"/>
      <c r="G366" s="24"/>
    </row>
    <row r="367" spans="2:14" x14ac:dyDescent="0.2">
      <c r="B367" s="24"/>
      <c r="C367" s="24"/>
      <c r="D367" s="24"/>
      <c r="E367" s="24"/>
      <c r="F367" s="24"/>
      <c r="G367" s="24"/>
    </row>
    <row r="368" spans="2:14" x14ac:dyDescent="0.2">
      <c r="B368" s="24"/>
      <c r="C368" s="24"/>
      <c r="D368" s="24"/>
      <c r="E368" s="24"/>
      <c r="F368" s="24"/>
      <c r="G368" s="24"/>
    </row>
    <row r="369" spans="2:7" x14ac:dyDescent="0.2">
      <c r="B369" s="24"/>
      <c r="C369" s="24"/>
      <c r="D369" s="24"/>
      <c r="E369" s="24"/>
      <c r="F369" s="24"/>
      <c r="G369" s="24"/>
    </row>
    <row r="370" spans="2:7" x14ac:dyDescent="0.2">
      <c r="B370" s="24"/>
      <c r="C370" s="24"/>
      <c r="D370" s="24"/>
      <c r="E370" s="24"/>
      <c r="F370" s="24"/>
      <c r="G370" s="24"/>
    </row>
    <row r="371" spans="2:7" x14ac:dyDescent="0.2">
      <c r="B371" s="24"/>
    </row>
    <row r="372" spans="2:7" x14ac:dyDescent="0.2">
      <c r="B372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43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D330" sqref="D330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8</v>
      </c>
      <c r="E6" s="69"/>
      <c r="F6" s="72" t="s">
        <v>9</v>
      </c>
      <c r="G6" s="73"/>
      <c r="H6" s="72" t="s">
        <v>10</v>
      </c>
      <c r="I6" s="73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4"/>
      <c r="G7" s="75"/>
      <c r="H7" s="74"/>
      <c r="I7" s="75"/>
      <c r="J7" s="74" t="s">
        <v>12</v>
      </c>
      <c r="K7" s="75"/>
      <c r="L7" s="74" t="s">
        <v>13</v>
      </c>
      <c r="M7" s="75"/>
      <c r="N7" s="76" t="s">
        <v>14</v>
      </c>
      <c r="O7" s="76"/>
      <c r="P7" s="76" t="s">
        <v>15</v>
      </c>
      <c r="Q7" s="76"/>
      <c r="R7" s="76" t="s">
        <v>16</v>
      </c>
      <c r="S7" s="76"/>
      <c r="T7" s="76" t="s">
        <v>17</v>
      </c>
      <c r="U7" s="76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x14ac:dyDescent="0.2">
      <c r="A333" s="49" t="s">
        <v>89</v>
      </c>
      <c r="B333" s="50">
        <f>'3.deposits individuals'!B333+'4.deposits legal entities'!B333+'5.deposits non-residents'!B165</f>
        <v>337220402.32999998</v>
      </c>
      <c r="C333" s="51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0">
        <f>'3.deposits individuals'!D333+'4.deposits legal entities'!D333+'5.deposits non-residents'!D165</f>
        <v>130838524.99999999</v>
      </c>
      <c r="E333" s="51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0">
        <f>'3.deposits individuals'!F333+'4.deposits legal entities'!F333+'5.deposits non-residents'!F165</f>
        <v>109493416.03999999</v>
      </c>
      <c r="G333" s="51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0">
        <f t="shared" ref="H333" si="22">J333+L333+N333+P333+R333+T333</f>
        <v>96888461.290000007</v>
      </c>
      <c r="I333" s="51">
        <f t="shared" ref="I333" si="23">(J333*K333+L333*M333+N333*O333+P333*Q333+R333*S333+T333*U333)/(J333+L333+N333+P333+R333+T333)</f>
        <v>9.5033336413335441</v>
      </c>
      <c r="J333" s="50">
        <f>'3.deposits individuals'!J333+'4.deposits legal entities'!J333+'5.deposits non-residents'!J165</f>
        <v>7347943</v>
      </c>
      <c r="K333" s="51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0">
        <f>'3.deposits individuals'!L333+'4.deposits legal entities'!L333+'5.deposits non-residents'!L165</f>
        <v>13566846.310000001</v>
      </c>
      <c r="M333" s="51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0">
        <f>'3.deposits individuals'!N333+'4.deposits legal entities'!N333+'5.deposits non-residents'!N165</f>
        <v>20922365.289999999</v>
      </c>
      <c r="O333" s="51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0">
        <f>'3.deposits individuals'!P333+'4.deposits legal entities'!P333+'5.deposits non-residents'!P165</f>
        <v>30942563.379999999</v>
      </c>
      <c r="Q333" s="51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0">
        <f>'3.deposits individuals'!R333+'4.deposits legal entities'!R333+'5.deposits non-residents'!R165</f>
        <v>22117212.82</v>
      </c>
      <c r="S333" s="51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0">
        <f>'3.deposits individuals'!T333+'4.deposits legal entities'!T333+'5.deposits non-residents'!T165</f>
        <v>1991530.49</v>
      </c>
      <c r="U333" s="51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14.25" customHeight="1" x14ac:dyDescent="0.2">
      <c r="A334" s="49" t="s">
        <v>20</v>
      </c>
      <c r="B334" s="50">
        <f>'3.deposits individuals'!B334+'4.deposits legal entities'!B334+'5.deposits non-residents'!B166</f>
        <v>344940972.78999996</v>
      </c>
      <c r="C334" s="51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3.3051491322942419</v>
      </c>
      <c r="D334" s="50">
        <f>'3.deposits individuals'!D334+'4.deposits legal entities'!D334+'5.deposits non-residents'!D166</f>
        <v>135693437.18000001</v>
      </c>
      <c r="E334" s="51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1.1639497810729702</v>
      </c>
      <c r="F334" s="50">
        <f>'3.deposits individuals'!F334+'4.deposits legal entities'!F334+'5.deposits non-residents'!F166</f>
        <v>110055035.88999999</v>
      </c>
      <c r="G334" s="51">
        <f>('3.deposits individuals'!F334*'3.deposits individuals'!G334+'4.deposits legal entities'!F334*'4.deposits legal entities'!G334+'5.deposits non-residents'!F166*'5.deposits non-residents'!G166)/('3.deposits individuals'!F334+'4.deposits legal entities'!F334+'5.deposits non-residents'!F166)</f>
        <v>0.32677543064858311</v>
      </c>
      <c r="H334" s="50">
        <f t="shared" ref="H334:H337" si="24">J334+L334+N334+P334+R334+T334</f>
        <v>99192499.720000014</v>
      </c>
      <c r="I334" s="51">
        <f t="shared" ref="I334:I337" si="25">(J334*K334+L334*M334+N334*O334+P334*Q334+R334*S334+T334*U334)/(J334+L334+N334+P334+R334+T334)</f>
        <v>9.5388031487639164</v>
      </c>
      <c r="J334" s="50">
        <f>'3.deposits individuals'!J334+'4.deposits legal entities'!J334+'5.deposits non-residents'!J166</f>
        <v>7939499.2999999989</v>
      </c>
      <c r="K334" s="51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6.7683249556555847</v>
      </c>
      <c r="L334" s="50">
        <f>'3.deposits individuals'!L334+'4.deposits legal entities'!L334+'5.deposits non-residents'!L166</f>
        <v>14057385.67</v>
      </c>
      <c r="M334" s="51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9.5805208234711348</v>
      </c>
      <c r="N334" s="50">
        <f>'3.deposits individuals'!N334+'4.deposits legal entities'!N334+'5.deposits non-residents'!N166</f>
        <v>22026432.030000001</v>
      </c>
      <c r="O334" s="51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10.295954547491904</v>
      </c>
      <c r="P334" s="50">
        <f>'3.deposits individuals'!P334+'4.deposits legal entities'!P334+'5.deposits non-residents'!P166</f>
        <v>29974325.010000002</v>
      </c>
      <c r="Q334" s="51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9.6878387835663382</v>
      </c>
      <c r="R334" s="50">
        <f>'3.deposits individuals'!R334+'4.deposits legal entities'!R334+'5.deposits non-residents'!R166</f>
        <v>23186810.620000001</v>
      </c>
      <c r="S334" s="51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9.7846061924276846</v>
      </c>
      <c r="T334" s="50">
        <f>'3.deposits individuals'!T334+'4.deposits legal entities'!T334+'5.deposits non-residents'!T166</f>
        <v>2008047.09</v>
      </c>
      <c r="U334" s="51">
        <f>('3.deposits individuals'!T334*'3.deposits individuals'!U334+'4.deposits legal entities'!T334*'4.deposits legal entities'!U334+'5.deposits non-residents'!T166*'5.deposits non-residents'!U166)/('3.deposits individuals'!T334+'4.deposits legal entities'!T334+'5.deposits non-residents'!T166)</f>
        <v>6.8325883422385187</v>
      </c>
    </row>
    <row r="335" spans="1:21" ht="14.25" customHeight="1" x14ac:dyDescent="0.2">
      <c r="A335" s="49" t="s">
        <v>21</v>
      </c>
      <c r="B335" s="50">
        <f>'3.deposits individuals'!B335+'4.deposits legal entities'!B335+'5.deposits non-residents'!B167</f>
        <v>352913072.47999996</v>
      </c>
      <c r="C335" s="51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3.3374333161848138</v>
      </c>
      <c r="D335" s="50">
        <f>'3.deposits individuals'!D335+'4.deposits legal entities'!D335+'5.deposits non-residents'!D167</f>
        <v>139176048.19</v>
      </c>
      <c r="E335" s="51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1.3285927691873181</v>
      </c>
      <c r="F335" s="50">
        <f>'3.deposits individuals'!F335+'4.deposits legal entities'!F335+'5.deposits non-residents'!F167</f>
        <v>111308177.00999999</v>
      </c>
      <c r="G335" s="51">
        <f>('3.deposits individuals'!F335*'3.deposits individuals'!G335+'4.deposits legal entities'!F335*'4.deposits legal entities'!G335+'5.deposits non-residents'!F167*'5.deposits non-residents'!G167)/('3.deposits individuals'!F335+'4.deposits legal entities'!F335+'5.deposits non-residents'!F167)</f>
        <v>0.2988056028786813</v>
      </c>
      <c r="H335" s="50">
        <f t="shared" si="24"/>
        <v>102428847.28</v>
      </c>
      <c r="I335" s="51">
        <f t="shared" si="25"/>
        <v>9.3690017323193899</v>
      </c>
      <c r="J335" s="50">
        <f>'3.deposits individuals'!J335+'4.deposits legal entities'!J335+'5.deposits non-residents'!J167</f>
        <v>11138901.07</v>
      </c>
      <c r="K335" s="51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5.9363268554821707</v>
      </c>
      <c r="L335" s="50">
        <f>'3.deposits individuals'!L335+'4.deposits legal entities'!L335+'5.deposits non-residents'!L167</f>
        <v>15589080.170000002</v>
      </c>
      <c r="M335" s="51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10.424498717983031</v>
      </c>
      <c r="N335" s="50">
        <f>'3.deposits individuals'!N335+'4.deposits legal entities'!N335+'5.deposits non-residents'!N167</f>
        <v>19946756.399999999</v>
      </c>
      <c r="O335" s="51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10.033493610855919</v>
      </c>
      <c r="P335" s="50">
        <f>'3.deposits individuals'!P335+'4.deposits legal entities'!P335+'5.deposits non-residents'!P167</f>
        <v>30211335.190000001</v>
      </c>
      <c r="Q335" s="51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9.376142595096594</v>
      </c>
      <c r="R335" s="50">
        <f>'3.deposits individuals'!R335+'4.deposits legal entities'!R335+'5.deposits non-residents'!R167</f>
        <v>23549054.350000001</v>
      </c>
      <c r="S335" s="51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9.9395132705869944</v>
      </c>
      <c r="T335" s="50">
        <f>'3.deposits individuals'!T335+'4.deposits legal entities'!T335+'5.deposits non-residents'!T167</f>
        <v>1993720.0999999999</v>
      </c>
      <c r="U335" s="51">
        <f>('3.deposits individuals'!T335*'3.deposits individuals'!U335+'4.deposits legal entities'!T335*'4.deposits legal entities'!U335+'5.deposits non-residents'!T167*'5.deposits non-residents'!U167)/('3.deposits individuals'!T335+'4.deposits legal entities'!T335+'5.deposits non-residents'!T167)</f>
        <v>6.7993325385544239</v>
      </c>
    </row>
    <row r="336" spans="1:21" ht="14.25" customHeight="1" x14ac:dyDescent="0.2">
      <c r="A336" s="49" t="s">
        <v>22</v>
      </c>
      <c r="B336" s="50">
        <f>'3.deposits individuals'!B336+'4.deposits legal entities'!B336+'5.deposits non-residents'!B168</f>
        <v>377652131.94999999</v>
      </c>
      <c r="C336" s="51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3.2623009178776416</v>
      </c>
      <c r="D336" s="50">
        <f>'3.deposits individuals'!D336+'4.deposits legal entities'!D336+'5.deposits non-residents'!D168</f>
        <v>150604600.94000003</v>
      </c>
      <c r="E336" s="51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1.1580876360999419</v>
      </c>
      <c r="F336" s="50">
        <f>'3.deposits individuals'!F336+'4.deposits legal entities'!F336+'5.deposits non-residents'!F168</f>
        <v>120988824.13999999</v>
      </c>
      <c r="G336" s="51">
        <f>('3.deposits individuals'!F336*'3.deposits individuals'!G336+'4.deposits legal entities'!F336*'4.deposits legal entities'!G336+'5.deposits non-residents'!F168*'5.deposits non-residents'!G168)/('3.deposits individuals'!F336+'4.deposits legal entities'!F336+'5.deposits non-residents'!F168)</f>
        <v>0.59555946512647984</v>
      </c>
      <c r="H336" s="50">
        <f t="shared" si="24"/>
        <v>106058706.87</v>
      </c>
      <c r="I336" s="51">
        <f t="shared" si="25"/>
        <v>9.3012438410922886</v>
      </c>
      <c r="J336" s="50">
        <f>'3.deposits individuals'!J336+'4.deposits legal entities'!J336+'5.deposits non-residents'!J168</f>
        <v>10310257.800000001</v>
      </c>
      <c r="K336" s="51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7.1038452307758968</v>
      </c>
      <c r="L336" s="50">
        <f>'3.deposits individuals'!L336+'4.deposits legal entities'!L336+'5.deposits non-residents'!L168</f>
        <v>15201196.6</v>
      </c>
      <c r="M336" s="51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10.628780769442827</v>
      </c>
      <c r="N336" s="50">
        <f>'3.deposits individuals'!N336+'4.deposits legal entities'!N336+'5.deposits non-residents'!N168</f>
        <v>20021107.849999998</v>
      </c>
      <c r="O336" s="51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9.2308035884837309</v>
      </c>
      <c r="P336" s="50">
        <f>'3.deposits individuals'!P336+'4.deposits legal entities'!P336+'5.deposits non-residents'!P168</f>
        <v>34729312.720000006</v>
      </c>
      <c r="Q336" s="51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8.9007677530308449</v>
      </c>
      <c r="R336" s="50">
        <f>'3.deposits individuals'!R336+'4.deposits legal entities'!R336+'5.deposits non-residents'!R168</f>
        <v>23793107.840000004</v>
      </c>
      <c r="S336" s="51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10.262198472055529</v>
      </c>
      <c r="T336" s="50">
        <f>'3.deposits individuals'!T336+'4.deposits legal entities'!T336+'5.deposits non-residents'!T168</f>
        <v>2003724.06</v>
      </c>
      <c r="U336" s="51">
        <f>('3.deposits individuals'!T336*'3.deposits individuals'!U336+'4.deposits legal entities'!T336*'4.deposits legal entities'!U336+'5.deposits non-residents'!T168*'5.deposits non-residents'!U168)/('3.deposits individuals'!T336+'4.deposits legal entities'!T336+'5.deposits non-residents'!T168)</f>
        <v>6.7709804423868576</v>
      </c>
    </row>
    <row r="337" spans="1:21" ht="14.25" customHeight="1" x14ac:dyDescent="0.2">
      <c r="A337" s="49" t="s">
        <v>23</v>
      </c>
      <c r="B337" s="50">
        <f>'3.deposits individuals'!B337+'4.deposits legal entities'!B337+'5.deposits non-residents'!B169</f>
        <v>327726046.15000004</v>
      </c>
      <c r="C337" s="51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3.5971744843858628</v>
      </c>
      <c r="D337" s="50">
        <f>'3.deposits individuals'!D337+'4.deposits legal entities'!D337+'5.deposits non-residents'!D169</f>
        <v>148538435.13999999</v>
      </c>
      <c r="E337" s="51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1.2396569466703198</v>
      </c>
      <c r="F337" s="50">
        <f>'3.deposits individuals'!F337+'4.deposits legal entities'!F337+'5.deposits non-residents'!F169</f>
        <v>82265602.030000001</v>
      </c>
      <c r="G337" s="51">
        <f>('3.deposits individuals'!F337*'3.deposits individuals'!G337+'4.deposits legal entities'!F337*'4.deposits legal entities'!G337+'5.deposits non-residents'!F169*'5.deposits non-residents'!G169)/('3.deposits individuals'!F337+'4.deposits legal entities'!F337+'5.deposits non-residents'!F169)</f>
        <v>0.51631150244315549</v>
      </c>
      <c r="H337" s="50">
        <f t="shared" si="24"/>
        <v>96922008.980000004</v>
      </c>
      <c r="I337" s="51">
        <f t="shared" si="25"/>
        <v>10.146108392791584</v>
      </c>
      <c r="J337" s="50">
        <f>'3.deposits individuals'!J337+'4.deposits legal entities'!J337+'5.deposits non-residents'!J169</f>
        <v>8739065.7899999991</v>
      </c>
      <c r="K337" s="51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10.609111404515499</v>
      </c>
      <c r="L337" s="50">
        <f>'3.deposits individuals'!L337+'4.deposits legal entities'!L337+'5.deposits non-residents'!L169</f>
        <v>14480838.15</v>
      </c>
      <c r="M337" s="51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9.7288230602245847</v>
      </c>
      <c r="N337" s="50">
        <f>'3.deposits individuals'!N337+'4.deposits legal entities'!N337+'5.deposits non-residents'!N169</f>
        <v>17120578.960000001</v>
      </c>
      <c r="O337" s="51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9.4538079846512204</v>
      </c>
      <c r="P337" s="50">
        <f>'3.deposits individuals'!P337+'4.deposits legal entities'!P337+'5.deposits non-residents'!P169</f>
        <v>31505527.289999995</v>
      </c>
      <c r="Q337" s="51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10.114790081931021</v>
      </c>
      <c r="R337" s="50">
        <f>'3.deposits individuals'!R337+'4.deposits legal entities'!R337+'5.deposits non-residents'!R169</f>
        <v>23157906.250000004</v>
      </c>
      <c r="S337" s="51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11.060418585173277</v>
      </c>
      <c r="T337" s="50">
        <f>'3.deposits individuals'!T337+'4.deposits legal entities'!T337+'5.deposits non-residents'!T169</f>
        <v>1918092.54</v>
      </c>
      <c r="U337" s="51">
        <f>('3.deposits individuals'!T337*'3.deposits individuals'!U337+'4.deposits legal entities'!T337*'4.deposits legal entities'!U337+'5.deposits non-residents'!T169*'5.deposits non-residents'!U169)/('3.deposits individuals'!T337+'4.deposits legal entities'!T337+'5.deposits non-residents'!T169)</f>
        <v>6.8418890683970766</v>
      </c>
    </row>
    <row r="338" spans="1:21" ht="14.25" customHeight="1" x14ac:dyDescent="0.2">
      <c r="A338" s="49" t="s">
        <v>24</v>
      </c>
      <c r="B338" s="50">
        <f>'3.deposits individuals'!B338+'4.deposits legal entities'!B338+'5.deposits non-residents'!B170</f>
        <v>338592416.88999999</v>
      </c>
      <c r="C338" s="51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3.5735056927259405</v>
      </c>
      <c r="D338" s="50">
        <f>'3.deposits individuals'!D338+'4.deposits legal entities'!D338+'5.deposits non-residents'!D170</f>
        <v>151016454.66</v>
      </c>
      <c r="E338" s="51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1.321131154284509</v>
      </c>
      <c r="F338" s="50">
        <f>'3.deposits individuals'!F338+'4.deposits legal entities'!F338+'5.deposits non-residents'!F170</f>
        <v>90451947.689999998</v>
      </c>
      <c r="G338" s="51">
        <f>('3.deposits individuals'!F338*'3.deposits individuals'!G338+'4.deposits legal entities'!F338*'4.deposits legal entities'!G338+'5.deposits non-residents'!F170*'5.deposits non-residents'!G170)/('3.deposits individuals'!F338+'4.deposits legal entities'!F338+'5.deposits non-residents'!F170)</f>
        <v>0.68416196170358001</v>
      </c>
      <c r="H338" s="50">
        <f t="shared" ref="H338" si="26">J338+L338+N338+P338+R338+T338</f>
        <v>97124014.539999992</v>
      </c>
      <c r="I338" s="51">
        <f t="shared" ref="I338" si="27">(J338*K338+L338*M338+N338*O338+P338*Q338+R338*S338+T338*U338)/(J338+L338+N338+P338+R338+T338)</f>
        <v>10.074256389944933</v>
      </c>
      <c r="J338" s="50">
        <f>'3.deposits individuals'!J338+'4.deposits legal entities'!J338+'5.deposits non-residents'!J170</f>
        <v>6717915.2400000002</v>
      </c>
      <c r="K338" s="51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10.403911391326217</v>
      </c>
      <c r="L338" s="50">
        <f>'3.deposits individuals'!L338+'4.deposits legal entities'!L338+'5.deposits non-residents'!L170</f>
        <v>15988030.119999999</v>
      </c>
      <c r="M338" s="51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8.9813692849297553</v>
      </c>
      <c r="N338" s="50">
        <f>'3.deposits individuals'!N338+'4.deposits legal entities'!N338+'5.deposits non-residents'!N170</f>
        <v>18947595.119999997</v>
      </c>
      <c r="O338" s="51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9.250876257619753</v>
      </c>
      <c r="P338" s="50">
        <f>'3.deposits individuals'!P338+'4.deposits legal entities'!P338+'5.deposits non-residents'!P170</f>
        <v>30710158.380000003</v>
      </c>
      <c r="Q338" s="51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10.345810080954065</v>
      </c>
      <c r="R338" s="50">
        <f>'3.deposits individuals'!R338+'4.deposits legal entities'!R338+'5.deposits non-residents'!R170</f>
        <v>22881687.68</v>
      </c>
      <c r="S338" s="51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11.325864999224565</v>
      </c>
      <c r="T338" s="50">
        <f>'3.deposits individuals'!T338+'4.deposits legal entities'!T338+'5.deposits non-residents'!T170</f>
        <v>1878628</v>
      </c>
      <c r="U338" s="51">
        <f>('3.deposits individuals'!T338*'3.deposits individuals'!U338+'4.deposits legal entities'!T338*'4.deposits legal entities'!U338+'5.deposits non-residents'!T170*'5.deposits non-residents'!U170)/('3.deposits individuals'!T338+'4.deposits legal entities'!T338+'5.deposits non-residents'!T170)</f>
        <v>6.8172075316667229</v>
      </c>
    </row>
    <row r="339" spans="1:21" ht="14.25" customHeight="1" x14ac:dyDescent="0.2">
      <c r="A339" s="49" t="s">
        <v>25</v>
      </c>
      <c r="B339" s="50">
        <f>'3.deposits individuals'!B339+'4.deposits legal entities'!B339+'5.deposits non-residents'!B171</f>
        <v>349018471.61000001</v>
      </c>
      <c r="C339" s="51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3.5949928006509584</v>
      </c>
      <c r="D339" s="50">
        <f>'3.deposits individuals'!D339+'4.deposits legal entities'!D339+'5.deposits non-residents'!D171</f>
        <v>154953849.46000001</v>
      </c>
      <c r="E339" s="51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1.3657414095028952</v>
      </c>
      <c r="F339" s="50">
        <f>'3.deposits individuals'!F339+'4.deposits legal entities'!F339+'5.deposits non-residents'!F171</f>
        <v>95783692.129999995</v>
      </c>
      <c r="G339" s="51">
        <f>('3.deposits individuals'!F339*'3.deposits individuals'!G339+'4.deposits legal entities'!F339*'4.deposits legal entities'!G339+'5.deposits non-residents'!F171*'5.deposits non-residents'!G171)/('3.deposits individuals'!F339+'4.deposits legal entities'!F339+'5.deposits non-residents'!F171)</f>
        <v>0.8589382768440158</v>
      </c>
      <c r="H339" s="50">
        <f t="shared" ref="H339" si="28">J339+L339+N339+P339+R339+T339</f>
        <v>98280930.019999996</v>
      </c>
      <c r="I339" s="51">
        <f t="shared" ref="I339" si="29">(J339*K339+L339*M339+N339*O339+P339*Q339+R339*S339+T339*U339)/(J339+L339+N339+P339+R339+T339)</f>
        <v>10.083214881728702</v>
      </c>
      <c r="J339" s="50">
        <f>'3.deposits individuals'!J339+'4.deposits legal entities'!J339+'5.deposits non-residents'!J171</f>
        <v>9527426.290000001</v>
      </c>
      <c r="K339" s="51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8.0252678727782811</v>
      </c>
      <c r="L339" s="50">
        <f>'3.deposits individuals'!L339+'4.deposits legal entities'!L339+'5.deposits non-residents'!L171</f>
        <v>12941683.9</v>
      </c>
      <c r="M339" s="51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9.1986696065107711</v>
      </c>
      <c r="N339" s="50">
        <f>'3.deposits individuals'!N339+'4.deposits legal entities'!N339+'5.deposits non-residents'!N171</f>
        <v>17466233.43</v>
      </c>
      <c r="O339" s="51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9.2737363491941025</v>
      </c>
      <c r="P339" s="50">
        <f>'3.deposits individuals'!P339+'4.deposits legal entities'!P339+'5.deposits non-residents'!P171</f>
        <v>33006182.539999995</v>
      </c>
      <c r="Q339" s="51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10.695724526884364</v>
      </c>
      <c r="R339" s="50">
        <f>'3.deposits individuals'!R339+'4.deposits legal entities'!R339+'5.deposits non-residents'!R171</f>
        <v>23450506.870000001</v>
      </c>
      <c r="S339" s="51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11.403625198021171</v>
      </c>
      <c r="T339" s="50">
        <f>'3.deposits individuals'!T339+'4.deposits legal entities'!T339+'5.deposits non-residents'!T171</f>
        <v>1888896.9900000002</v>
      </c>
      <c r="U339" s="51">
        <f>('3.deposits individuals'!T339*'3.deposits individuals'!U339+'4.deposits legal entities'!T339*'4.deposits legal entities'!U339+'5.deposits non-residents'!T171*'5.deposits non-residents'!U171)/('3.deposits individuals'!T339+'4.deposits legal entities'!T339+'5.deposits non-residents'!T171)</f>
        <v>6.9131576519162063</v>
      </c>
    </row>
    <row r="340" spans="1:21" ht="14.25" customHeight="1" thickBot="1" x14ac:dyDescent="0.25">
      <c r="A340" s="52" t="s">
        <v>26</v>
      </c>
      <c r="B340" s="53">
        <f>'3.deposits individuals'!B340+'4.deposits legal entities'!B340+'5.deposits non-residents'!B172</f>
        <v>345184964.84000003</v>
      </c>
      <c r="C340" s="54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3.8043199745768046</v>
      </c>
      <c r="D340" s="53">
        <f>'3.deposits individuals'!D340+'4.deposits legal entities'!D340+'5.deposits non-residents'!D172</f>
        <v>150481015.40000001</v>
      </c>
      <c r="E340" s="54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1.4134431127104166</v>
      </c>
      <c r="F340" s="53">
        <f>'3.deposits individuals'!F340+'4.deposits legal entities'!F340+'5.deposits non-residents'!F172</f>
        <v>94504622.99000001</v>
      </c>
      <c r="G340" s="54">
        <f>('3.deposits individuals'!F340*'3.deposits individuals'!G340+'4.deposits legal entities'!F340*'4.deposits legal entities'!G340+'5.deposits non-residents'!F172*'5.deposits non-residents'!G172)/('3.deposits individuals'!F340+'4.deposits legal entities'!F340+'5.deposits non-residents'!F172)</f>
        <v>1.1839267655047856</v>
      </c>
      <c r="H340" s="53">
        <f t="shared" ref="H340" si="30">J340+L340+N340+P340+R340+T340</f>
        <v>100199326.45</v>
      </c>
      <c r="I340" s="54">
        <f t="shared" ref="I340" si="31">(J340*K340+L340*M340+N340*O340+P340*Q340+R340*S340+T340*U340)/(J340+L340+N340+P340+R340+T340)</f>
        <v>10.146902444366678</v>
      </c>
      <c r="J340" s="53">
        <f>'3.deposits individuals'!J340+'4.deposits legal entities'!J340+'5.deposits non-residents'!J172</f>
        <v>10505993.869999999</v>
      </c>
      <c r="K340" s="54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8.3470616256508237</v>
      </c>
      <c r="L340" s="53">
        <f>'3.deposits individuals'!L340+'4.deposits legal entities'!L340+'5.deposits non-residents'!L172</f>
        <v>11397554.869999999</v>
      </c>
      <c r="M340" s="54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8.7718627424339655</v>
      </c>
      <c r="N340" s="53">
        <f>'3.deposits individuals'!N340+'4.deposits legal entities'!N340+'5.deposits non-residents'!N172</f>
        <v>17084844.280000001</v>
      </c>
      <c r="O340" s="54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9.1527761391688713</v>
      </c>
      <c r="P340" s="53">
        <f>'3.deposits individuals'!P340+'4.deposits legal entities'!P340+'5.deposits non-residents'!P172</f>
        <v>35656970.379999995</v>
      </c>
      <c r="Q340" s="54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10.853444057043854</v>
      </c>
      <c r="R340" s="53">
        <f>'3.deposits individuals'!R340+'4.deposits legal entities'!R340+'5.deposits non-residents'!R172</f>
        <v>23650372.259999998</v>
      </c>
      <c r="S340" s="54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11.531143795488857</v>
      </c>
      <c r="T340" s="53">
        <f>'3.deposits individuals'!T340+'4.deposits legal entities'!T340+'5.deposits non-residents'!T172</f>
        <v>1903590.79</v>
      </c>
      <c r="U340" s="54">
        <f>('3.deposits individuals'!T340*'3.deposits individuals'!U340+'4.deposits legal entities'!T340*'4.deposits legal entities'!U340+'5.deposits non-residents'!T172*'5.deposits non-residents'!U172)/('3.deposits individuals'!T340+'4.deposits legal entities'!T340+'5.deposits non-residents'!T172)</f>
        <v>6.8030869236870029</v>
      </c>
    </row>
    <row r="341" spans="1:21" ht="5.0999999999999996" customHeight="1" x14ac:dyDescent="0.2"/>
    <row r="342" spans="1:21" x14ac:dyDescent="0.2">
      <c r="A342" s="18" t="s">
        <v>62</v>
      </c>
      <c r="D342" s="14"/>
      <c r="E342" s="14"/>
      <c r="T342" s="19"/>
    </row>
    <row r="343" spans="1:21" hidden="1" x14ac:dyDescent="0.2">
      <c r="A343" s="13" t="s">
        <v>61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44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D317" sqref="D317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55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x14ac:dyDescent="0.2">
      <c r="A333" s="49" t="s">
        <v>89</v>
      </c>
      <c r="B333" s="50">
        <f>'7.individuals NC'!B333+'11.individulas FC'!B333</f>
        <v>128420557.22</v>
      </c>
      <c r="C333" s="51">
        <f>('7.individuals NC'!B333*'7.individuals NC'!C333+'11.individulas FC'!B333*'11.individulas FC'!C333)/('7.individuals NC'!B333+'11.individulas FC'!B333)</f>
        <v>5.2604005432145255</v>
      </c>
      <c r="D333" s="50">
        <f>'7.individuals NC'!D333+'11.individulas FC'!D333</f>
        <v>3885448.87</v>
      </c>
      <c r="E333" s="51">
        <f>('7.individuals NC'!D333*'7.individuals NC'!E333+'11.individulas FC'!D333*'11.individulas FC'!E333)/('7.individuals NC'!D333+'11.individulas FC'!D333)</f>
        <v>5.0766809910433877E-2</v>
      </c>
      <c r="F333" s="50">
        <f>'7.individuals NC'!F333+'11.individulas FC'!F333</f>
        <v>63038019.75</v>
      </c>
      <c r="G333" s="51">
        <f>('7.individuals NC'!F333*'7.individuals NC'!G333+'11.individulas FC'!F333*'11.individulas FC'!G333)/('7.individuals NC'!F333+'11.individulas FC'!F333)</f>
        <v>0.37396560504424797</v>
      </c>
      <c r="H333" s="50">
        <f t="shared" ref="H333:H334" si="18">J333+L333+N333+P333+R333+T333</f>
        <v>61497088.600000001</v>
      </c>
      <c r="I333" s="51">
        <f t="shared" ref="I333:I334" si="19">(J333*K333+L333*M333+N333*O333+P333*Q333+R333*S333+T333*U333)/(J333+L333+N333+P333+R333+T333)</f>
        <v>10.598424750780802</v>
      </c>
      <c r="J333" s="50">
        <f>'7.individuals NC'!J333+'11.individulas FC'!J333</f>
        <v>3324194.68</v>
      </c>
      <c r="K333" s="51">
        <f>('7.individuals NC'!J333*'7.individuals NC'!K333+'11.individulas FC'!J333*'11.individulas FC'!K333)/('7.individuals NC'!J333+'11.individulas FC'!J333)</f>
        <v>7.9271681806554088</v>
      </c>
      <c r="L333" s="50">
        <f>'7.individuals NC'!L333+'11.individulas FC'!L333</f>
        <v>8485509.8100000005</v>
      </c>
      <c r="M333" s="51">
        <f>('7.individuals NC'!L333*'7.individuals NC'!M333+'11.individulas FC'!L333*'11.individulas FC'!M333)/('7.individuals NC'!L333+'11.individulas FC'!L333)</f>
        <v>9.6008019493409424</v>
      </c>
      <c r="N333" s="50">
        <f>'7.individuals NC'!N333+'11.individulas FC'!N333</f>
        <v>12994882.309999999</v>
      </c>
      <c r="O333" s="51">
        <f>('7.individuals NC'!N333*'7.individuals NC'!O333+'11.individulas FC'!N333*'11.individulas FC'!O333)/('7.individuals NC'!N333+'11.individulas FC'!N333)</f>
        <v>10.87603213540759</v>
      </c>
      <c r="P333" s="50">
        <f>'7.individuals NC'!P333+'11.individulas FC'!P333</f>
        <v>20589821.600000001</v>
      </c>
      <c r="Q333" s="51">
        <f>('7.individuals NC'!P333*'7.individuals NC'!Q333+'11.individulas FC'!P333*'11.individulas FC'!Q333)/('7.individuals NC'!P333+'11.individulas FC'!P333)</f>
        <v>10.808042721783492</v>
      </c>
      <c r="R333" s="50">
        <f>'7.individuals NC'!R333+'11.individulas FC'!R333</f>
        <v>15145998.739999998</v>
      </c>
      <c r="S333" s="51">
        <f>('7.individuals NC'!R333*'7.individuals NC'!S333+'11.individulas FC'!R333*'11.individulas FC'!S333)/('7.individuals NC'!R333+'11.individulas FC'!R333)</f>
        <v>11.241041396686407</v>
      </c>
      <c r="T333" s="50">
        <f>'7.individuals NC'!T333+'11.individulas FC'!T333</f>
        <v>956681.46</v>
      </c>
      <c r="U333" s="51">
        <f>('7.individuals NC'!T333*'7.individuals NC'!U333+'11.individulas FC'!T333*'11.individulas FC'!U333)/('7.individuals NC'!T333+'11.individulas FC'!T333)</f>
        <v>10.272895414948232</v>
      </c>
    </row>
    <row r="334" spans="1:21" ht="14.25" customHeight="1" x14ac:dyDescent="0.2">
      <c r="A334" s="49" t="s">
        <v>20</v>
      </c>
      <c r="B334" s="50">
        <f>'7.individuals NC'!B334+'11.individulas FC'!B334</f>
        <v>130771730.58999999</v>
      </c>
      <c r="C334" s="51">
        <f>('7.individuals NC'!B334*'7.individuals NC'!C334+'11.individulas FC'!B334*'11.individulas FC'!C334)/('7.individuals NC'!B334+'11.individulas FC'!B334)</f>
        <v>5.301763529996582</v>
      </c>
      <c r="D334" s="50">
        <f>'7.individuals NC'!D334+'11.individulas FC'!D334</f>
        <v>3867727.22</v>
      </c>
      <c r="E334" s="51">
        <f>('7.individuals NC'!D334*'7.individuals NC'!E334+'11.individulas FC'!D334*'11.individulas FC'!E334)/('7.individuals NC'!D334+'11.individulas FC'!D334)</f>
        <v>5.0425582081251308E-2</v>
      </c>
      <c r="F334" s="50">
        <f>'7.individuals NC'!F334+'11.individulas FC'!F334</f>
        <v>64392358.879999995</v>
      </c>
      <c r="G334" s="51">
        <f>('7.individuals NC'!F334*'7.individuals NC'!G334+'11.individulas FC'!F334*'11.individulas FC'!G334)/('7.individuals NC'!F334+'11.individulas FC'!F334)</f>
        <v>0.44514521570047533</v>
      </c>
      <c r="H334" s="50">
        <f t="shared" si="18"/>
        <v>62511644.490000002</v>
      </c>
      <c r="I334" s="51">
        <f t="shared" si="19"/>
        <v>10.629408561206455</v>
      </c>
      <c r="J334" s="50">
        <f>'7.individuals NC'!J334+'11.individulas FC'!J334</f>
        <v>4397608.46</v>
      </c>
      <c r="K334" s="51">
        <f>('7.individuals NC'!J334*'7.individuals NC'!K334+'11.individulas FC'!J334*'11.individulas FC'!K334)/('7.individuals NC'!J334+'11.individulas FC'!J334)</f>
        <v>9.1281654418365399</v>
      </c>
      <c r="L334" s="50">
        <f>'7.individuals NC'!L334+'11.individulas FC'!L334</f>
        <v>8570452.3399999999</v>
      </c>
      <c r="M334" s="51">
        <f>('7.individuals NC'!L334*'7.individuals NC'!M334+'11.individulas FC'!L334*'11.individulas FC'!M334)/('7.individuals NC'!L334+'11.individulas FC'!L334)</f>
        <v>9.9440010472655924</v>
      </c>
      <c r="N334" s="50">
        <f>'7.individuals NC'!N334+'11.individulas FC'!N334</f>
        <v>13532999.6</v>
      </c>
      <c r="O334" s="51">
        <f>('7.individuals NC'!N334*'7.individuals NC'!O334+'11.individulas FC'!N334*'11.individulas FC'!O334)/('7.individuals NC'!N334+'11.individulas FC'!N334)</f>
        <v>11.017153243217406</v>
      </c>
      <c r="P334" s="50">
        <f>'7.individuals NC'!P334+'11.individulas FC'!P334</f>
        <v>19563090.940000001</v>
      </c>
      <c r="Q334" s="51">
        <f>('7.individuals NC'!P334*'7.individuals NC'!Q334+'11.individulas FC'!P334*'11.individulas FC'!Q334)/('7.individuals NC'!P334+'11.individulas FC'!P334)</f>
        <v>10.472975896292626</v>
      </c>
      <c r="R334" s="50">
        <f>'7.individuals NC'!R334+'11.individulas FC'!R334</f>
        <v>15469262.610000001</v>
      </c>
      <c r="S334" s="51">
        <f>('7.individuals NC'!R334*'7.individuals NC'!S334+'11.individulas FC'!R334*'11.individulas FC'!S334)/('7.individuals NC'!R334+'11.individulas FC'!R334)</f>
        <v>11.316674308504741</v>
      </c>
      <c r="T334" s="50">
        <f>'7.individuals NC'!T334+'11.individulas FC'!T334</f>
        <v>978230.54</v>
      </c>
      <c r="U334" s="51">
        <f>('7.individuals NC'!T334*'7.individuals NC'!U334+'11.individulas FC'!T334*'11.individulas FC'!U334)/('7.individuals NC'!T334+'11.individulas FC'!T334)</f>
        <v>10.279384086700038</v>
      </c>
    </row>
    <row r="335" spans="1:21" ht="14.25" customHeight="1" x14ac:dyDescent="0.2">
      <c r="A335" s="49" t="s">
        <v>21</v>
      </c>
      <c r="B335" s="50">
        <f>'7.individuals NC'!B335+'11.individulas FC'!B335</f>
        <v>133487845.00999999</v>
      </c>
      <c r="C335" s="51">
        <f>('7.individuals NC'!B335*'7.individuals NC'!C335+'11.individulas FC'!B335*'11.individulas FC'!C335)/('7.individuals NC'!B335+'11.individulas FC'!B335)</f>
        <v>5.2024771882269407</v>
      </c>
      <c r="D335" s="50">
        <f>'7.individuals NC'!D335+'11.individulas FC'!D335</f>
        <v>3785470.96</v>
      </c>
      <c r="E335" s="51">
        <f>('7.individuals NC'!D335*'7.individuals NC'!E335+'11.individulas FC'!D335*'11.individulas FC'!E335)/('7.individuals NC'!D335+'11.individulas FC'!D335)</f>
        <v>4.9027470811716378E-2</v>
      </c>
      <c r="F335" s="50">
        <f>'7.individuals NC'!F335+'11.individulas FC'!F335</f>
        <v>66482181.409999996</v>
      </c>
      <c r="G335" s="51">
        <f>('7.individuals NC'!F335*'7.individuals NC'!G335+'11.individulas FC'!F335*'11.individulas FC'!G335)/('7.individuals NC'!F335+'11.individulas FC'!F335)</f>
        <v>0.40801842484698969</v>
      </c>
      <c r="H335" s="50">
        <f t="shared" ref="H335" si="20">J335+L335+N335+P335+R335+T335</f>
        <v>63220192.640000001</v>
      </c>
      <c r="I335" s="51">
        <f t="shared" ref="I335" si="21">(J335*K335+L335*M335+N335*O335+P335*Q335+R335*S335+T335*U335)/(J335+L335+N335+P335+R335+T335)</f>
        <v>10.552892892352286</v>
      </c>
      <c r="J335" s="50">
        <f>'7.individuals NC'!J335+'11.individulas FC'!J335</f>
        <v>5034136.3</v>
      </c>
      <c r="K335" s="51">
        <f>('7.individuals NC'!J335*'7.individuals NC'!K335+'11.individulas FC'!J335*'11.individulas FC'!K335)/('7.individuals NC'!J335+'11.individulas FC'!J335)</f>
        <v>8.6477837710910048</v>
      </c>
      <c r="L335" s="50">
        <f>'7.individuals NC'!L335+'11.individulas FC'!L335</f>
        <v>9791769.8800000008</v>
      </c>
      <c r="M335" s="51">
        <f>('7.individuals NC'!L335*'7.individuals NC'!M335+'11.individulas FC'!L335*'11.individulas FC'!M335)/('7.individuals NC'!L335+'11.individulas FC'!L335)</f>
        <v>10.398683197107538</v>
      </c>
      <c r="N335" s="50">
        <f>'7.individuals NC'!N335+'11.individulas FC'!N335</f>
        <v>13083394.83</v>
      </c>
      <c r="O335" s="51">
        <f>('7.individuals NC'!N335*'7.individuals NC'!O335+'11.individulas FC'!N335*'11.individulas FC'!O335)/('7.individuals NC'!N335+'11.individulas FC'!N335)</f>
        <v>11.082851048018052</v>
      </c>
      <c r="P335" s="50">
        <f>'7.individuals NC'!P335+'11.individulas FC'!P335</f>
        <v>18525811.75</v>
      </c>
      <c r="Q335" s="51">
        <f>('7.individuals NC'!P335*'7.individuals NC'!Q335+'11.individulas FC'!P335*'11.individulas FC'!Q335)/('7.individuals NC'!P335+'11.individulas FC'!P335)</f>
        <v>10.102875686070798</v>
      </c>
      <c r="R335" s="50">
        <f>'7.individuals NC'!R335+'11.individulas FC'!R335</f>
        <v>15824904.49</v>
      </c>
      <c r="S335" s="51">
        <f>('7.individuals NC'!R335*'7.individuals NC'!S335+'11.individulas FC'!R335*'11.individulas FC'!S335)/('7.individuals NC'!R335+'11.individulas FC'!R335)</f>
        <v>11.361590427374479</v>
      </c>
      <c r="T335" s="50">
        <f>'7.individuals NC'!T335+'11.individulas FC'!T335</f>
        <v>960175.3899999999</v>
      </c>
      <c r="U335" s="51">
        <f>('7.individuals NC'!T335*'7.individuals NC'!U335+'11.individulas FC'!T335*'11.individulas FC'!U335)/('7.individuals NC'!T335+'11.individulas FC'!T335)</f>
        <v>10.246996521437593</v>
      </c>
    </row>
    <row r="336" spans="1:21" ht="14.25" customHeight="1" x14ac:dyDescent="0.2">
      <c r="A336" s="49" t="s">
        <v>22</v>
      </c>
      <c r="B336" s="50">
        <f>'7.individuals NC'!B336+'11.individulas FC'!B336</f>
        <v>139433676.53000003</v>
      </c>
      <c r="C336" s="51">
        <f>('7.individuals NC'!B336*'7.individuals NC'!C336+'11.individulas FC'!B336*'11.individulas FC'!C336)/('7.individuals NC'!B336+'11.individulas FC'!B336)</f>
        <v>5.2895037114058621</v>
      </c>
      <c r="D336" s="50">
        <f>'7.individuals NC'!D336+'11.individulas FC'!D336</f>
        <v>3781306.27</v>
      </c>
      <c r="E336" s="51">
        <f>('7.individuals NC'!D336*'7.individuals NC'!E336+'11.individulas FC'!D336*'11.individulas FC'!E336)/('7.individuals NC'!D336+'11.individulas FC'!D336)</f>
        <v>5.3519473311533693E-2</v>
      </c>
      <c r="F336" s="50">
        <f>'7.individuals NC'!F336+'11.individulas FC'!F336</f>
        <v>71214736.140000001</v>
      </c>
      <c r="G336" s="51">
        <f>('7.individuals NC'!F336*'7.individuals NC'!G336+'11.individulas FC'!F336*'11.individulas FC'!G336)/('7.individuals NC'!F336+'11.individulas FC'!F336)</f>
        <v>0.91839074659387088</v>
      </c>
      <c r="H336" s="50">
        <f t="shared" ref="H336" si="22">J336+L336+N336+P336+R336+T336</f>
        <v>64437634.119999997</v>
      </c>
      <c r="I336" s="51">
        <f t="shared" ref="I336" si="23">(J336*K336+L336*M336+N336*O336+P336*Q336+R336*S336+T336*U336)/(J336+L336+N336+P336+R336+T336)</f>
        <v>10.427596085185066</v>
      </c>
      <c r="J336" s="50">
        <f>'7.individuals NC'!J336+'11.individulas FC'!J336</f>
        <v>5026823.6500000004</v>
      </c>
      <c r="K336" s="51">
        <f>('7.individuals NC'!J336*'7.individuals NC'!K336+'11.individulas FC'!J336*'11.individulas FC'!K336)/('7.individuals NC'!J336+'11.individulas FC'!J336)</f>
        <v>9.0159129065528187</v>
      </c>
      <c r="L336" s="50">
        <f>'7.individuals NC'!L336+'11.individulas FC'!L336</f>
        <v>9927929.75</v>
      </c>
      <c r="M336" s="51">
        <f>('7.individuals NC'!L336*'7.individuals NC'!M336+'11.individulas FC'!L336*'11.individulas FC'!M336)/('7.individuals NC'!L336+'11.individulas FC'!L336)</f>
        <v>10.583181553918612</v>
      </c>
      <c r="N336" s="50">
        <f>'7.individuals NC'!N336+'11.individulas FC'!N336</f>
        <v>13393095.469999999</v>
      </c>
      <c r="O336" s="51">
        <f>('7.individuals NC'!N336*'7.individuals NC'!O336+'11.individulas FC'!N336*'11.individulas FC'!O336)/('7.individuals NC'!N336+'11.individulas FC'!N336)</f>
        <v>10.542040767249135</v>
      </c>
      <c r="P336" s="50">
        <f>'7.individuals NC'!P336+'11.individulas FC'!P336</f>
        <v>18611918.310000002</v>
      </c>
      <c r="Q336" s="51">
        <f>('7.individuals NC'!P336*'7.individuals NC'!Q336+'11.individulas FC'!P336*'11.individulas FC'!Q336)/('7.individuals NC'!P336+'11.individulas FC'!P336)</f>
        <v>9.7410597410579101</v>
      </c>
      <c r="R336" s="50">
        <f>'7.individuals NC'!R336+'11.individulas FC'!R336</f>
        <v>16509499.970000001</v>
      </c>
      <c r="S336" s="51">
        <f>('7.individuals NC'!R336*'7.individuals NC'!S336+'11.individulas FC'!R336*'11.individulas FC'!S336)/('7.individuals NC'!R336+'11.individulas FC'!R336)</f>
        <v>11.460268747194556</v>
      </c>
      <c r="T336" s="50">
        <f>'7.individuals NC'!T336+'11.individulas FC'!T336</f>
        <v>968366.97</v>
      </c>
      <c r="U336" s="51">
        <f>('7.individuals NC'!T336*'7.individuals NC'!U336+'11.individulas FC'!T336*'11.individulas FC'!U336)/('7.individuals NC'!T336+'11.individulas FC'!T336)</f>
        <v>10.167076360214965</v>
      </c>
    </row>
    <row r="337" spans="1:21" ht="14.25" customHeight="1" x14ac:dyDescent="0.2">
      <c r="A337" s="49" t="s">
        <v>23</v>
      </c>
      <c r="B337" s="50">
        <f>'7.individuals NC'!B337+'11.individulas FC'!B337</f>
        <v>140365004.01999998</v>
      </c>
      <c r="C337" s="51">
        <f>('7.individuals NC'!B337*'7.individuals NC'!C337+'11.individulas FC'!B337*'11.individulas FC'!C337)/('7.individuals NC'!B337+'11.individulas FC'!B337)</f>
        <v>5.0954710946945889</v>
      </c>
      <c r="D337" s="50">
        <f>'7.individuals NC'!D337+'11.individulas FC'!D337</f>
        <v>4535521.57</v>
      </c>
      <c r="E337" s="51">
        <f>('7.individuals NC'!D337*'7.individuals NC'!E337+'11.individulas FC'!D337*'11.individulas FC'!E337)/('7.individuals NC'!D337+'11.individulas FC'!D337)</f>
        <v>4.598709713555614E-2</v>
      </c>
      <c r="F337" s="50">
        <f>'7.individuals NC'!F337+'11.individulas FC'!F337</f>
        <v>71147070.319999993</v>
      </c>
      <c r="G337" s="51">
        <f>('7.individuals NC'!F337*'7.individuals NC'!G337+'11.individulas FC'!F337*'11.individulas FC'!G337)/('7.individuals NC'!F337+'11.individulas FC'!F337)</f>
        <v>0.48467762871335612</v>
      </c>
      <c r="H337" s="50">
        <f t="shared" ref="H337" si="24">J337+L337+N337+P337+R337+T337</f>
        <v>64682412.130000003</v>
      </c>
      <c r="I337" s="51">
        <f t="shared" ref="I337" si="25">(J337*K337+L337*M337+N337*O337+P337*Q337+R337*S337+T337*U337)/(J337+L337+N337+P337+R337+T337)</f>
        <v>10.521157598749552</v>
      </c>
      <c r="J337" s="50">
        <f>'7.individuals NC'!J337+'11.individulas FC'!J337</f>
        <v>6083588.5800000001</v>
      </c>
      <c r="K337" s="51">
        <f>('7.individuals NC'!J337*'7.individuals NC'!K337+'11.individulas FC'!J337*'11.individulas FC'!K337)/('7.individuals NC'!J337+'11.individulas FC'!J337)</f>
        <v>9.8772985459020326</v>
      </c>
      <c r="L337" s="50">
        <f>'7.individuals NC'!L337+'11.individulas FC'!L337</f>
        <v>9351706.1699999999</v>
      </c>
      <c r="M337" s="51">
        <f>('7.individuals NC'!L337*'7.individuals NC'!M337+'11.individulas FC'!L337*'11.individulas FC'!M337)/('7.individuals NC'!L337+'11.individulas FC'!L337)</f>
        <v>10.560743352301008</v>
      </c>
      <c r="N337" s="50">
        <f>'7.individuals NC'!N337+'11.individulas FC'!N337</f>
        <v>13000583</v>
      </c>
      <c r="O337" s="51">
        <f>('7.individuals NC'!N337*'7.individuals NC'!O337+'11.individulas FC'!N337*'11.individulas FC'!O337)/('7.individuals NC'!N337+'11.individulas FC'!N337)</f>
        <v>10.156465313109395</v>
      </c>
      <c r="P337" s="50">
        <f>'7.individuals NC'!P337+'11.individulas FC'!P337</f>
        <v>17871066.579999998</v>
      </c>
      <c r="Q337" s="51">
        <f>('7.individuals NC'!P337*'7.individuals NC'!Q337+'11.individulas FC'!P337*'11.individulas FC'!Q337)/('7.individuals NC'!P337+'11.individulas FC'!P337)</f>
        <v>10.011671756241627</v>
      </c>
      <c r="R337" s="50">
        <f>'7.individuals NC'!R337+'11.individulas FC'!R337</f>
        <v>17390645.060000002</v>
      </c>
      <c r="S337" s="51">
        <f>('7.individuals NC'!R337*'7.individuals NC'!S337+'11.individulas FC'!R337*'11.individulas FC'!S337)/('7.individuals NC'!R337+'11.individulas FC'!R337)</f>
        <v>11.54241513612379</v>
      </c>
      <c r="T337" s="50">
        <f>'7.individuals NC'!T337+'11.individulas FC'!T337</f>
        <v>984822.74</v>
      </c>
      <c r="U337" s="51">
        <f>('7.individuals NC'!T337*'7.individuals NC'!U337+'11.individulas FC'!T337*'11.individulas FC'!U337)/('7.individuals NC'!T337+'11.individulas FC'!T337)</f>
        <v>10.148217022588236</v>
      </c>
    </row>
    <row r="338" spans="1:21" ht="14.25" customHeight="1" x14ac:dyDescent="0.2">
      <c r="A338" s="49" t="s">
        <v>24</v>
      </c>
      <c r="B338" s="50">
        <f>'7.individuals NC'!B338+'11.individulas FC'!B338</f>
        <v>145446591.28999999</v>
      </c>
      <c r="C338" s="51">
        <f>('7.individuals NC'!B338*'7.individuals NC'!C338+'11.individulas FC'!B338*'11.individulas FC'!C338)/('7.individuals NC'!B338+'11.individulas FC'!B338)</f>
        <v>4.9896392824807005</v>
      </c>
      <c r="D338" s="50">
        <f>'7.individuals NC'!D338+'11.individulas FC'!D338</f>
        <v>4376973.22</v>
      </c>
      <c r="E338" s="51">
        <f>('7.individuals NC'!D338*'7.individuals NC'!E338+'11.individulas FC'!D338*'11.individulas FC'!E338)/('7.individuals NC'!D338+'11.individulas FC'!D338)</f>
        <v>3.7105753870707921E-2</v>
      </c>
      <c r="F338" s="50">
        <f>'7.individuals NC'!F338+'11.individulas FC'!F338</f>
        <v>75857465</v>
      </c>
      <c r="G338" s="51">
        <f>('7.individuals NC'!F338*'7.individuals NC'!G338+'11.individulas FC'!F338*'11.individulas FC'!G338)/('7.individuals NC'!F338+'11.individulas FC'!F338)</f>
        <v>0.51019001052829804</v>
      </c>
      <c r="H338" s="50">
        <f t="shared" ref="H338" si="26">J338+L338+N338+P338+R338+T338</f>
        <v>65212153.069999993</v>
      </c>
      <c r="I338" s="51">
        <f t="shared" ref="I338" si="27">(J338*K338+L338*M338+N338*O338+P338*Q338+R338*S338+T338*U338)/(J338+L338+N338+P338+R338+T338)</f>
        <v>10.532728353689048</v>
      </c>
      <c r="J338" s="50">
        <f>'7.individuals NC'!J338+'11.individulas FC'!J338</f>
        <v>4807235.4000000004</v>
      </c>
      <c r="K338" s="51">
        <f>('7.individuals NC'!J338*'7.individuals NC'!K338+'11.individulas FC'!J338*'11.individulas FC'!K338)/('7.individuals NC'!J338+'11.individulas FC'!J338)</f>
        <v>10.028878010716932</v>
      </c>
      <c r="L338" s="50">
        <f>'7.individuals NC'!L338+'11.individulas FC'!L338</f>
        <v>9995940.1600000001</v>
      </c>
      <c r="M338" s="51">
        <f>('7.individuals NC'!L338*'7.individuals NC'!M338+'11.individulas FC'!L338*'11.individulas FC'!M338)/('7.individuals NC'!L338+'11.individulas FC'!L338)</f>
        <v>10.664014343309141</v>
      </c>
      <c r="N338" s="50">
        <f>'7.individuals NC'!N338+'11.individulas FC'!N338</f>
        <v>12671688.459999999</v>
      </c>
      <c r="O338" s="51">
        <f>('7.individuals NC'!N338*'7.individuals NC'!O338+'11.individulas FC'!N338*'11.individulas FC'!O338)/('7.individuals NC'!N338+'11.individulas FC'!N338)</f>
        <v>9.4563901019311967</v>
      </c>
      <c r="P338" s="50">
        <f>'7.individuals NC'!P338+'11.individulas FC'!P338</f>
        <v>18912899.920000002</v>
      </c>
      <c r="Q338" s="51">
        <f>('7.individuals NC'!P338*'7.individuals NC'!Q338+'11.individulas FC'!P338*'11.individulas FC'!Q338)/('7.individuals NC'!P338+'11.individulas FC'!P338)</f>
        <v>10.280466592084617</v>
      </c>
      <c r="R338" s="50">
        <f>'7.individuals NC'!R338+'11.individulas FC'!R338</f>
        <v>17876632.649999999</v>
      </c>
      <c r="S338" s="51">
        <f>('7.individuals NC'!R338*'7.individuals NC'!S338+'11.individulas FC'!R338*'11.individulas FC'!S338)/('7.individuals NC'!R338+'11.individulas FC'!R338)</f>
        <v>11.639879514797759</v>
      </c>
      <c r="T338" s="50">
        <f>'7.individuals NC'!T338+'11.individulas FC'!T338</f>
        <v>947756.48</v>
      </c>
      <c r="U338" s="51">
        <f>('7.individuals NC'!T338*'7.individuals NC'!U338+'11.individulas FC'!T338*'11.individulas FC'!U338)/('7.individuals NC'!T338+'11.individulas FC'!T338)</f>
        <v>10.245407889798861</v>
      </c>
    </row>
    <row r="339" spans="1:21" ht="14.25" customHeight="1" x14ac:dyDescent="0.2">
      <c r="A339" s="49" t="s">
        <v>25</v>
      </c>
      <c r="B339" s="50">
        <f>'7.individuals NC'!B339+'11.individulas FC'!B339</f>
        <v>148160347.40999997</v>
      </c>
      <c r="C339" s="51">
        <f>('7.individuals NC'!B339*'7.individuals NC'!C339+'11.individulas FC'!B339*'11.individulas FC'!C339)/('7.individuals NC'!B339+'11.individulas FC'!B339)</f>
        <v>4.9506379002165799</v>
      </c>
      <c r="D339" s="50">
        <f>'7.individuals NC'!D339+'11.individulas FC'!D339</f>
        <v>4645362.28</v>
      </c>
      <c r="E339" s="51">
        <f>('7.individuals NC'!D339*'7.individuals NC'!E339+'11.individulas FC'!D339*'11.individulas FC'!E339)/('7.individuals NC'!D339+'11.individulas FC'!D339)</f>
        <v>3.995043525431994E-2</v>
      </c>
      <c r="F339" s="50">
        <f>'7.individuals NC'!F339+'11.individulas FC'!F339</f>
        <v>77438754.379999995</v>
      </c>
      <c r="G339" s="51">
        <f>('7.individuals NC'!F339*'7.individuals NC'!G339+'11.individulas FC'!F339*'11.individulas FC'!G339)/('7.individuals NC'!F339+'11.individulas FC'!F339)</f>
        <v>0.50283966538021663</v>
      </c>
      <c r="H339" s="50">
        <f t="shared" ref="H339" si="28">J339+L339+N339+P339+R339+T339</f>
        <v>66076230.75</v>
      </c>
      <c r="I339" s="51">
        <f t="shared" ref="I339" si="29">(J339*K339+L339*M339+N339*O339+P339*Q339+R339*S339+T339*U339)/(J339+L339+N339+P339+R339+T339)</f>
        <v>10.508519655720546</v>
      </c>
      <c r="J339" s="50">
        <f>'7.individuals NC'!J339+'11.individulas FC'!J339</f>
        <v>5420161.1400000006</v>
      </c>
      <c r="K339" s="51">
        <f>('7.individuals NC'!J339*'7.individuals NC'!K339+'11.individulas FC'!J339*'11.individulas FC'!K339)/('7.individuals NC'!J339+'11.individulas FC'!J339)</f>
        <v>9.8499617059355913</v>
      </c>
      <c r="L339" s="50">
        <f>'7.individuals NC'!L339+'11.individulas FC'!L339</f>
        <v>9989173.3100000005</v>
      </c>
      <c r="M339" s="51">
        <f>('7.individuals NC'!L339*'7.individuals NC'!M339+'11.individulas FC'!L339*'11.individulas FC'!M339)/('7.individuals NC'!L339+'11.individulas FC'!L339)</f>
        <v>9.8237655742004364</v>
      </c>
      <c r="N339" s="50">
        <f>'7.individuals NC'!N339+'11.individulas FC'!N339</f>
        <v>11701425.76</v>
      </c>
      <c r="O339" s="51">
        <f>('7.individuals NC'!N339*'7.individuals NC'!O339+'11.individulas FC'!N339*'11.individulas FC'!O339)/('7.individuals NC'!N339+'11.individulas FC'!N339)</f>
        <v>9.3105076853899753</v>
      </c>
      <c r="P339" s="50">
        <f>'7.individuals NC'!P339+'11.individulas FC'!P339</f>
        <v>19565783.119999997</v>
      </c>
      <c r="Q339" s="51">
        <f>('7.individuals NC'!P339*'7.individuals NC'!Q339+'11.individulas FC'!P339*'11.individulas FC'!Q339)/('7.individuals NC'!P339+'11.individulas FC'!P339)</f>
        <v>10.666040255249481</v>
      </c>
      <c r="R339" s="50">
        <f>'7.individuals NC'!R339+'11.individulas FC'!R339</f>
        <v>18443967.23</v>
      </c>
      <c r="S339" s="51">
        <f>('7.individuals NC'!R339*'7.individuals NC'!S339+'11.individulas FC'!R339*'11.individulas FC'!S339)/('7.individuals NC'!R339+'11.individulas FC'!R339)</f>
        <v>11.672007720271818</v>
      </c>
      <c r="T339" s="50">
        <f>'7.individuals NC'!T339+'11.individulas FC'!T339</f>
        <v>955720.19000000006</v>
      </c>
      <c r="U339" s="51">
        <f>('7.individuals NC'!T339*'7.individuals NC'!U339+'11.individulas FC'!T339*'11.individulas FC'!U339)/('7.individuals NC'!T339+'11.individulas FC'!T339)</f>
        <v>10.389986961455731</v>
      </c>
    </row>
    <row r="340" spans="1:21" ht="14.25" customHeight="1" thickBot="1" x14ac:dyDescent="0.25">
      <c r="A340" s="52" t="s">
        <v>26</v>
      </c>
      <c r="B340" s="53">
        <f>'7.individuals NC'!B340+'11.individulas FC'!B340</f>
        <v>151917427.31999999</v>
      </c>
      <c r="C340" s="54">
        <f>('7.individuals NC'!B340*'7.individuals NC'!C340+'11.individulas FC'!B340*'11.individulas FC'!C340)/('7.individuals NC'!B340+'11.individulas FC'!B340)</f>
        <v>5.1691792837108954</v>
      </c>
      <c r="D340" s="53">
        <f>'7.individuals NC'!D340+'11.individulas FC'!D340</f>
        <v>4989928.0199999996</v>
      </c>
      <c r="E340" s="54">
        <f>('7.individuals NC'!D340*'7.individuals NC'!E340+'11.individulas FC'!D340*'11.individulas FC'!E340)/('7.individuals NC'!D340+'11.individulas FC'!D340)</f>
        <v>4.1561593106908191E-2</v>
      </c>
      <c r="F340" s="53">
        <f>'7.individuals NC'!F340+'11.individulas FC'!F340</f>
        <v>77174917.060000002</v>
      </c>
      <c r="G340" s="54">
        <f>('7.individuals NC'!F340*'7.individuals NC'!G340+'11.individulas FC'!F340*'11.individulas FC'!G340)/('7.individuals NC'!F340+'11.individulas FC'!F340)</f>
        <v>0.8792500560362746</v>
      </c>
      <c r="H340" s="53">
        <f t="shared" ref="H340" si="30">J340+L340+N340+P340+R340+T340</f>
        <v>69752582.24000001</v>
      </c>
      <c r="I340" s="54">
        <f t="shared" ref="I340" si="31">(J340*K340+L340*M340+N340*O340+P340*Q340+R340*S340+T340*U340)/(J340+L340+N340+P340+R340+T340)</f>
        <v>10.282414723541274</v>
      </c>
      <c r="J340" s="53">
        <f>'7.individuals NC'!J340+'11.individulas FC'!J340</f>
        <v>8543364.8300000001</v>
      </c>
      <c r="K340" s="54">
        <f>('7.individuals NC'!J340*'7.individuals NC'!K340+'11.individulas FC'!J340*'11.individulas FC'!K340)/('7.individuals NC'!J340+'11.individulas FC'!J340)</f>
        <v>8.6034860339798662</v>
      </c>
      <c r="L340" s="53">
        <f>'7.individuals NC'!L340+'11.individulas FC'!L340</f>
        <v>9228443.1600000001</v>
      </c>
      <c r="M340" s="54">
        <f>('7.individuals NC'!L340*'7.individuals NC'!M340+'11.individulas FC'!L340*'11.individulas FC'!M340)/('7.individuals NC'!L340+'11.individulas FC'!L340)</f>
        <v>9.1023890836967372</v>
      </c>
      <c r="N340" s="53">
        <f>'7.individuals NC'!N340+'11.individulas FC'!N340</f>
        <v>10821447.949999999</v>
      </c>
      <c r="O340" s="54">
        <f>('7.individuals NC'!N340*'7.individuals NC'!O340+'11.individulas FC'!N340*'11.individulas FC'!O340)/('7.individuals NC'!N340+'11.individulas FC'!N340)</f>
        <v>9.0206574099448318</v>
      </c>
      <c r="P340" s="53">
        <f>'7.individuals NC'!P340+'11.individulas FC'!P340</f>
        <v>21782882.119999997</v>
      </c>
      <c r="Q340" s="54">
        <f>('7.individuals NC'!P340*'7.individuals NC'!Q340+'11.individulas FC'!P340*'11.individulas FC'!Q340)/('7.individuals NC'!P340+'11.individulas FC'!P340)</f>
        <v>10.791616566256277</v>
      </c>
      <c r="R340" s="53">
        <f>'7.individuals NC'!R340+'11.individulas FC'!R340</f>
        <v>18405014.09</v>
      </c>
      <c r="S340" s="54">
        <f>('7.individuals NC'!R340*'7.individuals NC'!S340+'11.individulas FC'!R340*'11.individulas FC'!S340)/('7.individuals NC'!R340+'11.individulas FC'!R340)</f>
        <v>11.80077680159498</v>
      </c>
      <c r="T340" s="53">
        <f>'7.individuals NC'!T340+'11.individulas FC'!T340</f>
        <v>971430.09000000008</v>
      </c>
      <c r="U340" s="54">
        <f>('7.individuals NC'!T340*'7.individuals NC'!U340+'11.individulas FC'!T340*'11.individulas FC'!U340)/('7.individuals NC'!T340+'11.individulas FC'!T340)</f>
        <v>10.128190349343624</v>
      </c>
    </row>
    <row r="341" spans="1:21" ht="5.0999999999999996" customHeight="1" x14ac:dyDescent="0.2">
      <c r="A341" s="21"/>
      <c r="B341" s="22"/>
      <c r="C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4"/>
    </row>
    <row r="342" spans="1:21" x14ac:dyDescent="0.2">
      <c r="A342" s="18" t="s">
        <v>56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</row>
    <row r="343" spans="1:21" x14ac:dyDescent="0.2">
      <c r="A343" s="18" t="s">
        <v>63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  <row r="344" spans="1:21" hidden="1" x14ac:dyDescent="0.2">
      <c r="A344" s="13" t="s">
        <v>57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44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E337" sqref="E337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55</v>
      </c>
      <c r="E6" s="69"/>
      <c r="F6" s="72" t="s">
        <v>9</v>
      </c>
      <c r="G6" s="73"/>
      <c r="H6" s="72" t="s">
        <v>10</v>
      </c>
      <c r="I6" s="73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4"/>
      <c r="G7" s="75"/>
      <c r="H7" s="74"/>
      <c r="I7" s="75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x14ac:dyDescent="0.2">
      <c r="A333" s="49" t="s">
        <v>89</v>
      </c>
      <c r="B333" s="50">
        <f>'8.legal entities NC'!B333+'12.legal entities FC'!B333</f>
        <v>154573022.94999999</v>
      </c>
      <c r="C333" s="51">
        <f>('8.legal entities NC'!B333*'8.legal entities NC'!C333+'12.legal entities FC'!B333*'12.legal entities FC'!C333)/('8.legal entities NC'!B333+'12.legal entities FC'!B333)</f>
        <v>2.4375712560630891</v>
      </c>
      <c r="D333" s="50">
        <f>'8.legal entities NC'!D333+'12.legal entities FC'!D333</f>
        <v>123327041.66999999</v>
      </c>
      <c r="E333" s="51">
        <f>('8.legal entities NC'!D333*'8.legal entities NC'!E333+'12.legal entities FC'!D333*'12.legal entities FC'!E333)/('8.legal entities NC'!D333+'12.legal entities FC'!D333)</f>
        <v>1.2375164668230729</v>
      </c>
      <c r="F333" s="50">
        <f>'8.legal entities NC'!F333+'12.legal entities FC'!F333</f>
        <v>8161080.7199999997</v>
      </c>
      <c r="G333" s="51">
        <f>('8.legal entities NC'!F333*'8.legal entities NC'!G333+'12.legal entities FC'!F333*'12.legal entities FC'!G333)/('8.legal entities NC'!F333+'12.legal entities FC'!F333)</f>
        <v>1.0288878841404219</v>
      </c>
      <c r="H333" s="50">
        <f t="shared" ref="H333:H334" si="20">J333+L333+N333+P333+R333+T333</f>
        <v>23084900.559999999</v>
      </c>
      <c r="I333" s="51">
        <f t="shared" ref="I333:I334" si="21">(J333*K333+L333*M333+N333*O333+P333*Q333+R333*S333+T333*U333)/(J333+L333+N333+P333+R333+T333)</f>
        <v>9.3466582279356309</v>
      </c>
      <c r="J333" s="50">
        <f>'8.legal entities NC'!J333+'12.legal entities FC'!J333</f>
        <v>1774428.87</v>
      </c>
      <c r="K333" s="51">
        <f>('8.legal entities NC'!J333*'8.legal entities NC'!K333+'12.legal entities FC'!J333*'12.legal entities FC'!K333)/('8.legal entities NC'!J333+'12.legal entities FC'!J333)</f>
        <v>8.8517133939552863</v>
      </c>
      <c r="L333" s="50">
        <f>'8.legal entities NC'!L333+'12.legal entities FC'!L333</f>
        <v>2729645.6</v>
      </c>
      <c r="M333" s="51">
        <f>('8.legal entities NC'!L333*'8.legal entities NC'!M333+'12.legal entities FC'!L333*'12.legal entities FC'!M333)/('8.legal entities NC'!L333+'12.legal entities FC'!L333)</f>
        <v>11.677778637637099</v>
      </c>
      <c r="N333" s="50">
        <f>'8.legal entities NC'!N333+'12.legal entities FC'!N333</f>
        <v>5818907.5899999999</v>
      </c>
      <c r="O333" s="51">
        <f>('8.legal entities NC'!N333*'8.legal entities NC'!O333+'12.legal entities FC'!N333*'12.legal entities FC'!O333)/('8.legal entities NC'!N333+'12.legal entities FC'!N333)</f>
        <v>11.455709620506248</v>
      </c>
      <c r="P333" s="50">
        <f>'8.legal entities NC'!P333+'12.legal entities FC'!P333</f>
        <v>7514443.0099999998</v>
      </c>
      <c r="Q333" s="51">
        <f>('8.legal entities NC'!P333*'8.legal entities NC'!Q333+'12.legal entities FC'!P333*'12.legal entities FC'!Q333)/('8.legal entities NC'!P333+'12.legal entities FC'!P333)</f>
        <v>8.5921165901689385</v>
      </c>
      <c r="R333" s="50">
        <f>'8.legal entities NC'!R333+'12.legal entities FC'!R333</f>
        <v>4331673.91</v>
      </c>
      <c r="S333" s="51">
        <f>('8.legal entities NC'!R333*'8.legal entities NC'!S333+'12.legal entities FC'!R333*'12.legal entities FC'!S333)/('8.legal entities NC'!R333+'12.legal entities FC'!R333)</f>
        <v>7.8651996537984976</v>
      </c>
      <c r="T333" s="50">
        <f>'8.legal entities NC'!T333+'12.legal entities FC'!T333</f>
        <v>915801.58</v>
      </c>
      <c r="U333" s="51">
        <f>('8.legal entities NC'!T333*'8.legal entities NC'!U333+'12.legal entities FC'!T333*'12.legal entities FC'!U333)/('8.legal entities NC'!T333+'12.legal entities FC'!T333)</f>
        <v>3.1552431259181675</v>
      </c>
    </row>
    <row r="334" spans="1:21" ht="12.75" customHeight="1" x14ac:dyDescent="0.2">
      <c r="A334" s="49" t="s">
        <v>20</v>
      </c>
      <c r="B334" s="50">
        <f>'8.legal entities NC'!B334+'12.legal entities FC'!B334</f>
        <v>160562834.10000002</v>
      </c>
      <c r="C334" s="51">
        <f>('8.legal entities NC'!B334*'8.legal entities NC'!C334+'12.legal entities FC'!B334*'12.legal entities FC'!C334)/('8.legal entities NC'!B334+'12.legal entities FC'!B334)</f>
        <v>2.4489476079383645</v>
      </c>
      <c r="D334" s="50">
        <f>'8.legal entities NC'!D334+'12.legal entities FC'!D334</f>
        <v>127810203.42</v>
      </c>
      <c r="E334" s="51">
        <f>('8.legal entities NC'!D334*'8.legal entities NC'!E334+'12.legal entities FC'!D334*'12.legal entities FC'!E334)/('8.legal entities NC'!D334+'12.legal entities FC'!D334)</f>
        <v>1.2339379783525255</v>
      </c>
      <c r="F334" s="50">
        <f>'8.legal entities NC'!F334+'12.legal entities FC'!F334</f>
        <v>8017982.96</v>
      </c>
      <c r="G334" s="51">
        <f>('8.legal entities NC'!F334*'8.legal entities NC'!G334+'12.legal entities FC'!F334*'12.legal entities FC'!G334)/('8.legal entities NC'!F334+'12.legal entities FC'!F334)</f>
        <v>0.83195504239385409</v>
      </c>
      <c r="H334" s="50">
        <f t="shared" si="20"/>
        <v>24734647.719999999</v>
      </c>
      <c r="I334" s="51">
        <f t="shared" si="21"/>
        <v>9.2513750633962832</v>
      </c>
      <c r="J334" s="50">
        <f>'8.legal entities NC'!J334+'12.legal entities FC'!J334</f>
        <v>995376.05999999994</v>
      </c>
      <c r="K334" s="51">
        <f>('8.legal entities NC'!J334*'8.legal entities NC'!K334+'12.legal entities FC'!J334*'12.legal entities FC'!K334)/('8.legal entities NC'!J334+'12.legal entities FC'!J334)</f>
        <v>10.859961618024077</v>
      </c>
      <c r="L334" s="50">
        <f>'8.legal entities NC'!L334+'12.legal entities FC'!L334</f>
        <v>3779371.56</v>
      </c>
      <c r="M334" s="51">
        <f>('8.legal entities NC'!L334*'8.legal entities NC'!M334+'12.legal entities FC'!L334*'12.legal entities FC'!M334)/('8.legal entities NC'!L334+'12.legal entities FC'!L334)</f>
        <v>10.898008922255821</v>
      </c>
      <c r="N334" s="50">
        <f>'8.legal entities NC'!N334+'12.legal entities FC'!N334</f>
        <v>6819407.9700000007</v>
      </c>
      <c r="O334" s="51">
        <f>('8.legal entities NC'!N334*'8.legal entities NC'!O334+'12.legal entities FC'!N334*'12.legal entities FC'!O334)/('8.legal entities NC'!N334+'12.legal entities FC'!N334)</f>
        <v>9.3713909692515376</v>
      </c>
      <c r="P334" s="50">
        <f>'8.legal entities NC'!P334+'12.legal entities FC'!P334</f>
        <v>7649116.9499999993</v>
      </c>
      <c r="Q334" s="51">
        <f>('8.legal entities NC'!P334*'8.legal entities NC'!Q334+'12.legal entities FC'!P334*'12.legal entities FC'!Q334)/('8.legal entities NC'!P334+'12.legal entities FC'!P334)</f>
        <v>9.6437336517909866</v>
      </c>
      <c r="R334" s="50">
        <f>'8.legal entities NC'!R334+'12.legal entities FC'!R334</f>
        <v>4574841.8999999994</v>
      </c>
      <c r="S334" s="51">
        <f>('8.legal entities NC'!R334*'8.legal entities NC'!S334+'12.legal entities FC'!R334*'12.legal entities FC'!S334)/('8.legal entities NC'!R334+'12.legal entities FC'!R334)</f>
        <v>7.9270520992867564</v>
      </c>
      <c r="T334" s="50">
        <f>'8.legal entities NC'!T334+'12.legal entities FC'!T334</f>
        <v>916533.28</v>
      </c>
      <c r="U334" s="51">
        <f>('8.legal entities NC'!T334*'8.legal entities NC'!U334+'12.legal entities FC'!T334*'12.legal entities FC'!U334)/('8.legal entities NC'!T334+'12.legal entities FC'!T334)</f>
        <v>3.1572639020811075</v>
      </c>
    </row>
    <row r="335" spans="1:21" ht="12.75" customHeight="1" x14ac:dyDescent="0.2">
      <c r="A335" s="49" t="s">
        <v>21</v>
      </c>
      <c r="B335" s="50">
        <f>'8.legal entities NC'!B335+'12.legal entities FC'!B335</f>
        <v>163947756.40000001</v>
      </c>
      <c r="C335" s="51">
        <f>('8.legal entities NC'!B335*'8.legal entities NC'!C335+'12.legal entities FC'!B335*'12.legal entities FC'!C335)/('8.legal entities NC'!B335+'12.legal entities FC'!B335)</f>
        <v>2.6214063775074603</v>
      </c>
      <c r="D335" s="50">
        <f>'8.legal entities NC'!D335+'12.legal entities FC'!D335</f>
        <v>131047181.08</v>
      </c>
      <c r="E335" s="51">
        <f>('8.legal entities NC'!D335*'8.legal entities NC'!E335+'12.legal entities FC'!D335*'12.legal entities FC'!E335)/('8.legal entities NC'!D335+'12.legal entities FC'!D335)</f>
        <v>1.4093570129871864</v>
      </c>
      <c r="F335" s="50">
        <f>'8.legal entities NC'!F335+'12.legal entities FC'!F335</f>
        <v>7038611.71</v>
      </c>
      <c r="G335" s="51">
        <f>('8.legal entities NC'!F335*'8.legal entities NC'!G335+'12.legal entities FC'!F335*'12.legal entities FC'!G335)/('8.legal entities NC'!F335+'12.legal entities FC'!F335)</f>
        <v>0.77832659751875966</v>
      </c>
      <c r="H335" s="50">
        <f t="shared" ref="H335" si="22">J335+L335+N335+P335+R335+T335</f>
        <v>25861963.610000003</v>
      </c>
      <c r="I335" s="51">
        <f t="shared" ref="I335" si="23">(J335*K335+L335*M335+N335*O335+P335*Q335+R335*S335+T335*U335)/(J335+L335+N335+P335+R335+T335)</f>
        <v>9.2646906254849473</v>
      </c>
      <c r="J335" s="50">
        <f>'8.legal entities NC'!J335+'12.legal entities FC'!J335</f>
        <v>1716687.22</v>
      </c>
      <c r="K335" s="51">
        <f>('8.legal entities NC'!J335*'8.legal entities NC'!K335+'12.legal entities FC'!J335*'12.legal entities FC'!K335)/('8.legal entities NC'!J335+'12.legal entities FC'!J335)</f>
        <v>12.003627752876245</v>
      </c>
      <c r="L335" s="50">
        <f>'8.legal entities NC'!L335+'12.legal entities FC'!L335</f>
        <v>4004544.89</v>
      </c>
      <c r="M335" s="51">
        <f>('8.legal entities NC'!L335*'8.legal entities NC'!M335+'12.legal entities FC'!L335*'12.legal entities FC'!M335)/('8.legal entities NC'!L335+'12.legal entities FC'!L335)</f>
        <v>11.429937538195498</v>
      </c>
      <c r="N335" s="50">
        <f>'8.legal entities NC'!N335+'12.legal entities FC'!N335</f>
        <v>5834965.4900000002</v>
      </c>
      <c r="O335" s="51">
        <f>('8.legal entities NC'!N335*'8.legal entities NC'!O335+'12.legal entities FC'!N335*'12.legal entities FC'!O335)/('8.legal entities NC'!N335+'12.legal entities FC'!N335)</f>
        <v>8.0850314446675391</v>
      </c>
      <c r="P335" s="50">
        <f>'8.legal entities NC'!P335+'12.legal entities FC'!P335</f>
        <v>8829953.2400000002</v>
      </c>
      <c r="Q335" s="51">
        <f>('8.legal entities NC'!P335*'8.legal entities NC'!Q335+'12.legal entities FC'!P335*'12.legal entities FC'!Q335)/('8.legal entities NC'!P335+'12.legal entities FC'!P335)</f>
        <v>9.5635634816113679</v>
      </c>
      <c r="R335" s="50">
        <f>'8.legal entities NC'!R335+'12.legal entities FC'!R335</f>
        <v>4559277.76</v>
      </c>
      <c r="S335" s="51">
        <f>('8.legal entities NC'!R335*'8.legal entities NC'!S335+'12.legal entities FC'!R335*'12.legal entities FC'!S335)/('8.legal entities NC'!R335+'12.legal entities FC'!R335)</f>
        <v>8.490264563306626</v>
      </c>
      <c r="T335" s="50">
        <f>'8.legal entities NC'!T335+'12.legal entities FC'!T335</f>
        <v>916535.01</v>
      </c>
      <c r="U335" s="51">
        <f>('8.legal entities NC'!T335*'8.legal entities NC'!U335+'12.legal entities FC'!T335*'12.legal entities FC'!U335)/('8.legal entities NC'!T335+'12.legal entities FC'!T335)</f>
        <v>3.1572686786945501</v>
      </c>
    </row>
    <row r="336" spans="1:21" ht="12.75" customHeight="1" x14ac:dyDescent="0.2">
      <c r="A336" s="49" t="s">
        <v>22</v>
      </c>
      <c r="B336" s="50">
        <f>'8.legal entities NC'!B336+'12.legal entities FC'!B336</f>
        <v>183997015.41999996</v>
      </c>
      <c r="C336" s="51">
        <f>('8.legal entities NC'!B336*'8.legal entities NC'!C336+'12.legal entities FC'!B336*'12.legal entities FC'!C336)/('8.legal entities NC'!B336+'12.legal entities FC'!B336)</f>
        <v>2.3902693684007152</v>
      </c>
      <c r="D336" s="50">
        <f>'8.legal entities NC'!D336+'12.legal entities FC'!D336</f>
        <v>142893916.31</v>
      </c>
      <c r="E336" s="51">
        <f>('8.legal entities NC'!D336*'8.legal entities NC'!E336+'12.legal entities FC'!D336*'12.legal entities FC'!E336)/('8.legal entities NC'!D336+'12.legal entities FC'!D336)</f>
        <v>1.2098311329086402</v>
      </c>
      <c r="F336" s="50">
        <f>'8.legal entities NC'!F336+'12.legal entities FC'!F336</f>
        <v>13359075.860000001</v>
      </c>
      <c r="G336" s="51">
        <f>('8.legal entities NC'!F336*'8.legal entities NC'!G336+'12.legal entities FC'!F336*'12.legal entities FC'!G336)/('8.legal entities NC'!F336+'12.legal entities FC'!F336)</f>
        <v>0.4431434452532555</v>
      </c>
      <c r="H336" s="50">
        <f t="shared" ref="H336" si="24">J336+L336+N336+P336+R336+T336</f>
        <v>27744023.25</v>
      </c>
      <c r="I336" s="51">
        <f t="shared" ref="I336" si="25">(J336*K336+L336*M336+N336*O336+P336*Q336+R336*S336+T336*U336)/(J336+L336+N336+P336+R336+T336)</f>
        <v>9.4076094129030245</v>
      </c>
      <c r="J336" s="50">
        <f>'8.legal entities NC'!J336+'12.legal entities FC'!J336</f>
        <v>2074084.33</v>
      </c>
      <c r="K336" s="51">
        <f>('8.legal entities NC'!J336*'8.legal entities NC'!K336+'12.legal entities FC'!J336*'12.legal entities FC'!K336)/('8.legal entities NC'!J336+'12.legal entities FC'!J336)</f>
        <v>9.9843288057144886</v>
      </c>
      <c r="L336" s="50">
        <f>'8.legal entities NC'!L336+'12.legal entities FC'!L336</f>
        <v>3785191.42</v>
      </c>
      <c r="M336" s="51">
        <f>('8.legal entities NC'!L336*'8.legal entities NC'!M336+'12.legal entities FC'!L336*'12.legal entities FC'!M336)/('8.legal entities NC'!L336+'12.legal entities FC'!L336)</f>
        <v>12.033930592049122</v>
      </c>
      <c r="N336" s="50">
        <f>'8.legal entities NC'!N336+'12.legal entities FC'!N336</f>
        <v>4806750.0199999996</v>
      </c>
      <c r="O336" s="51">
        <f>('8.legal entities NC'!N336*'8.legal entities NC'!O336+'12.legal entities FC'!N336*'12.legal entities FC'!O336)/('8.legal entities NC'!N336+'12.legal entities FC'!N336)</f>
        <v>7.1751956658024945</v>
      </c>
      <c r="P336" s="50">
        <f>'8.legal entities NC'!P336+'12.legal entities FC'!P336</f>
        <v>11540777.210000001</v>
      </c>
      <c r="Q336" s="51">
        <f>('8.legal entities NC'!P336*'8.legal entities NC'!Q336+'12.legal entities FC'!P336*'12.legal entities FC'!Q336)/('8.legal entities NC'!P336+'12.legal entities FC'!P336)</f>
        <v>10.168685988748967</v>
      </c>
      <c r="R336" s="50">
        <f>'8.legal entities NC'!R336+'12.legal entities FC'!R336</f>
        <v>4620627.41</v>
      </c>
      <c r="S336" s="51">
        <f>('8.legal entities NC'!R336*'8.legal entities NC'!S336+'12.legal entities FC'!R336*'12.legal entities FC'!S336)/('8.legal entities NC'!R336+'12.legal entities FC'!R336)</f>
        <v>8.658537656556037</v>
      </c>
      <c r="T336" s="50">
        <f>'8.legal entities NC'!T336+'12.legal entities FC'!T336</f>
        <v>916592.86</v>
      </c>
      <c r="U336" s="51">
        <f>('8.legal entities NC'!T336*'8.legal entities NC'!U336+'12.legal entities FC'!T336*'12.legal entities FC'!U336)/('8.legal entities NC'!T336+'12.legal entities FC'!T336)</f>
        <v>3.1574276936872452</v>
      </c>
    </row>
    <row r="337" spans="1:21" ht="12.75" customHeight="1" x14ac:dyDescent="0.2">
      <c r="A337" s="49" t="s">
        <v>23</v>
      </c>
      <c r="B337" s="50">
        <f>'8.legal entities NC'!B337+'12.legal entities FC'!B337</f>
        <v>181842085.41000003</v>
      </c>
      <c r="C337" s="51">
        <f>('8.legal entities NC'!B337*'8.legal entities NC'!C337+'12.legal entities FC'!B337*'12.legal entities FC'!C337)/('8.legal entities NC'!B337+'12.legal entities FC'!B337)</f>
        <v>2.5212489853502675</v>
      </c>
      <c r="D337" s="50">
        <f>'8.legal entities NC'!D337+'12.legal entities FC'!D337</f>
        <v>143023326.44999999</v>
      </c>
      <c r="E337" s="51">
        <f>('8.legal entities NC'!D337*'8.legal entities NC'!E337+'12.legal entities FC'!D337*'12.legal entities FC'!E337)/('8.legal entities NC'!D337+'12.legal entities FC'!D337)</f>
        <v>1.2858683683750927</v>
      </c>
      <c r="F337" s="50">
        <f>'8.legal entities NC'!F337+'12.legal entities FC'!F337</f>
        <v>9374277.0300000012</v>
      </c>
      <c r="G337" s="51">
        <f>('8.legal entities NC'!F337*'8.legal entities NC'!G337+'12.legal entities FC'!F337*'12.legal entities FC'!G337)/('8.legal entities NC'!F337+'12.legal entities FC'!F337)</f>
        <v>0.7795395356371293</v>
      </c>
      <c r="H337" s="50">
        <f t="shared" ref="H337" si="26">J337+L337+N337+P337+R337+T337</f>
        <v>29444481.93</v>
      </c>
      <c r="I337" s="51">
        <f t="shared" ref="I337" si="27">(J337*K337+L337*M337+N337*O337+P337*Q337+R337*S337+T337*U337)/(J337+L337+N337+P337+R337+T337)</f>
        <v>9.0764844490914616</v>
      </c>
      <c r="J337" s="50">
        <f>'8.legal entities NC'!J337+'12.legal entities FC'!J337</f>
        <v>2087847.88</v>
      </c>
      <c r="K337" s="51">
        <f>('8.legal entities NC'!J337*'8.legal entities NC'!K337+'12.legal entities FC'!J337*'12.legal entities FC'!K337)/('8.legal entities NC'!J337+'12.legal entities FC'!J337)</f>
        <v>12.349006973726452</v>
      </c>
      <c r="L337" s="50">
        <f>'8.legal entities NC'!L337+'12.legal entities FC'!L337</f>
        <v>4746589.79</v>
      </c>
      <c r="M337" s="51">
        <f>('8.legal entities NC'!L337*'8.legal entities NC'!M337+'12.legal entities FC'!L337*'12.legal entities FC'!M337)/('8.legal entities NC'!L337+'12.legal entities FC'!L337)</f>
        <v>7.8317594642194903</v>
      </c>
      <c r="N337" s="50">
        <f>'8.legal entities NC'!N337+'12.legal entities FC'!N337</f>
        <v>3672907.48</v>
      </c>
      <c r="O337" s="51">
        <f>('8.legal entities NC'!N337*'8.legal entities NC'!O337+'12.legal entities FC'!N337*'12.legal entities FC'!O337)/('8.legal entities NC'!N337+'12.legal entities FC'!N337)</f>
        <v>6.6060429010588688</v>
      </c>
      <c r="P337" s="50">
        <f>'8.legal entities NC'!P337+'12.legal entities FC'!P337</f>
        <v>13001563.619999999</v>
      </c>
      <c r="Q337" s="51">
        <f>('8.legal entities NC'!P337*'8.legal entities NC'!Q337+'12.legal entities FC'!P337*'12.legal entities FC'!Q337)/('8.legal entities NC'!P337+'12.legal entities FC'!P337)</f>
        <v>10.146286768698632</v>
      </c>
      <c r="R337" s="50">
        <f>'8.legal entities NC'!R337+'12.legal entities FC'!R337</f>
        <v>5018939.96</v>
      </c>
      <c r="S337" s="51">
        <f>('8.legal entities NC'!R337*'8.legal entities NC'!S337+'12.legal entities FC'!R337*'12.legal entities FC'!S337)/('8.legal entities NC'!R337+'12.legal entities FC'!R337)</f>
        <v>9.0098909838124452</v>
      </c>
      <c r="T337" s="50">
        <f>'8.legal entities NC'!T337+'12.legal entities FC'!T337</f>
        <v>916633.2</v>
      </c>
      <c r="U337" s="51">
        <f>('8.legal entities NC'!T337*'8.legal entities NC'!U337+'12.legal entities FC'!T337*'12.legal entities FC'!U337)/('8.legal entities NC'!T337+'12.legal entities FC'!T337)</f>
        <v>3.1575395698082902</v>
      </c>
    </row>
    <row r="338" spans="1:21" ht="12.75" customHeight="1" x14ac:dyDescent="0.2">
      <c r="A338" s="49" t="s">
        <v>24</v>
      </c>
      <c r="B338" s="50">
        <f>'8.legal entities NC'!B338+'12.legal entities FC'!B338</f>
        <v>187474915.48999998</v>
      </c>
      <c r="C338" s="51">
        <f>('8.legal entities NC'!B338*'8.legal entities NC'!C338+'12.legal entities FC'!B338*'12.legal entities FC'!C338)/('8.legal entities NC'!B338+'12.legal entities FC'!B338)</f>
        <v>2.5554219294958131</v>
      </c>
      <c r="D338" s="50">
        <f>'8.legal entities NC'!D338+'12.legal entities FC'!D338</f>
        <v>146251260.31</v>
      </c>
      <c r="E338" s="51">
        <f>('8.legal entities NC'!D338*'8.legal entities NC'!E338+'12.legal entities FC'!D338*'12.legal entities FC'!E338)/('8.legal entities NC'!D338+'12.legal entities FC'!D338)</f>
        <v>1.3629432318737467</v>
      </c>
      <c r="F338" s="50">
        <f>'8.legal entities NC'!F338+'12.legal entities FC'!F338</f>
        <v>12616998.059999999</v>
      </c>
      <c r="G338" s="51">
        <f>('8.legal entities NC'!F338*'8.legal entities NC'!G338+'12.legal entities FC'!F338*'12.legal entities FC'!G338)/('8.legal entities NC'!F338+'12.legal entities FC'!F338)</f>
        <v>1.7665327352439972</v>
      </c>
      <c r="H338" s="50">
        <f t="shared" ref="H338" si="28">J338+L338+N338+P338+R338+T338</f>
        <v>28606657.119999997</v>
      </c>
      <c r="I338" s="51">
        <f t="shared" ref="I338" si="29">(J338*K338+L338*M338+N338*O338+P338*Q338+R338*S338+T338*U338)/(J338+L338+N338+P338+R338+T338)</f>
        <v>8.9998983001583372</v>
      </c>
      <c r="J338" s="50">
        <f>'8.legal entities NC'!J338+'12.legal entities FC'!J338</f>
        <v>1736441.92</v>
      </c>
      <c r="K338" s="51">
        <f>('8.legal entities NC'!J338*'8.legal entities NC'!K338+'12.legal entities FC'!J338*'12.legal entities FC'!K338)/('8.legal entities NC'!J338+'12.legal entities FC'!J338)</f>
        <v>11.231625470318042</v>
      </c>
      <c r="L338" s="50">
        <f>'8.legal entities NC'!L338+'12.legal entities FC'!L338</f>
        <v>4757696.0999999996</v>
      </c>
      <c r="M338" s="51">
        <f>('8.legal entities NC'!L338*'8.legal entities NC'!M338+'12.legal entities FC'!L338*'12.legal entities FC'!M338)/('8.legal entities NC'!L338+'12.legal entities FC'!L338)</f>
        <v>6.2100991194456334</v>
      </c>
      <c r="N338" s="50">
        <f>'8.legal entities NC'!N338+'12.legal entities FC'!N338</f>
        <v>5833107.2799999993</v>
      </c>
      <c r="O338" s="51">
        <f>('8.legal entities NC'!N338*'8.legal entities NC'!O338+'12.legal entities FC'!N338*'12.legal entities FC'!O338)/('8.legal entities NC'!N338+'12.legal entities FC'!N338)</f>
        <v>8.6039307238491496</v>
      </c>
      <c r="P338" s="50">
        <f>'8.legal entities NC'!P338+'12.legal entities FC'!P338</f>
        <v>11134844.5</v>
      </c>
      <c r="Q338" s="51">
        <f>('8.legal entities NC'!P338*'8.legal entities NC'!Q338+'12.legal entities FC'!P338*'12.legal entities FC'!Q338)/('8.legal entities NC'!P338+'12.legal entities FC'!P338)</f>
        <v>10.310771926388389</v>
      </c>
      <c r="R338" s="50">
        <f>'8.legal entities NC'!R338+'12.legal entities FC'!R338</f>
        <v>4228143.8600000003</v>
      </c>
      <c r="S338" s="51">
        <f>('8.legal entities NC'!R338*'8.legal entities NC'!S338+'12.legal entities FC'!R338*'12.legal entities FC'!S338)/('8.legal entities NC'!R338+'12.legal entities FC'!R338)</f>
        <v>9.5830631535560276</v>
      </c>
      <c r="T338" s="50">
        <f>'8.legal entities NC'!T338+'12.legal entities FC'!T338</f>
        <v>916423.46</v>
      </c>
      <c r="U338" s="51">
        <f>('8.legal entities NC'!T338*'8.legal entities NC'!U338+'12.legal entities FC'!T338*'12.legal entities FC'!U338)/('8.legal entities NC'!T338+'12.legal entities FC'!T338)</f>
        <v>3.156960298681132</v>
      </c>
    </row>
    <row r="339" spans="1:21" ht="12.75" customHeight="1" x14ac:dyDescent="0.2">
      <c r="A339" s="49" t="s">
        <v>25</v>
      </c>
      <c r="B339" s="50">
        <f>'8.legal entities NC'!B339+'12.legal entities FC'!B339</f>
        <v>195318940.96000004</v>
      </c>
      <c r="C339" s="51">
        <f>('8.legal entities NC'!B339*'8.legal entities NC'!C339+'12.legal entities FC'!B339*'12.legal entities FC'!C339)/('8.legal entities NC'!B339+'12.legal entities FC'!B339)</f>
        <v>2.6429231438456156</v>
      </c>
      <c r="D339" s="50">
        <f>'8.legal entities NC'!D339+'12.legal entities FC'!D339</f>
        <v>149981911.56999999</v>
      </c>
      <c r="E339" s="51">
        <f>('8.legal entities NC'!D339*'8.legal entities NC'!E339+'12.legal entities FC'!D339*'12.legal entities FC'!E339)/('8.legal entities NC'!D339+'12.legal entities FC'!D339)</f>
        <v>1.4096441194725324</v>
      </c>
      <c r="F339" s="50">
        <f>'8.legal entities NC'!F339+'12.legal entities FC'!F339</f>
        <v>16435615.719999999</v>
      </c>
      <c r="G339" s="51">
        <f>('8.legal entities NC'!F339*'8.legal entities NC'!G339+'12.legal entities FC'!F339*'12.legal entities FC'!G339)/('8.legal entities NC'!F339+'12.legal entities FC'!F339)</f>
        <v>2.5776362799993691</v>
      </c>
      <c r="H339" s="50">
        <f t="shared" ref="H339" si="30">J339+L339+N339+P339+R339+T339</f>
        <v>28901413.669999998</v>
      </c>
      <c r="I339" s="51">
        <f t="shared" ref="I339" si="31">(J339*K339+L339*M339+N339*O339+P339*Q339+R339*S339+T339*U339)/(J339+L339+N339+P339+R339+T339)</f>
        <v>9.0800676207441615</v>
      </c>
      <c r="J339" s="50">
        <f>'8.legal entities NC'!J339+'12.legal entities FC'!J339</f>
        <v>3047918.8800000004</v>
      </c>
      <c r="K339" s="51">
        <f>('8.legal entities NC'!J339*'8.legal entities NC'!K339+'12.legal entities FC'!J339*'12.legal entities FC'!K339)/('8.legal entities NC'!J339+'12.legal entities FC'!J339)</f>
        <v>5.8225093584511551</v>
      </c>
      <c r="L339" s="50">
        <f>'8.legal entities NC'!L339+'12.legal entities FC'!L339</f>
        <v>2609942.61</v>
      </c>
      <c r="M339" s="51">
        <f>('8.legal entities NC'!L339*'8.legal entities NC'!M339+'12.legal entities FC'!L339*'12.legal entities FC'!M339)/('8.legal entities NC'!L339+'12.legal entities FC'!L339)</f>
        <v>6.3754831689574747</v>
      </c>
      <c r="N339" s="50">
        <f>'8.legal entities NC'!N339+'12.legal entities FC'!N339</f>
        <v>5408682.2799999993</v>
      </c>
      <c r="O339" s="51">
        <f>('8.legal entities NC'!N339*'8.legal entities NC'!O339+'12.legal entities FC'!N339*'12.legal entities FC'!O339)/('8.legal entities NC'!N339+'12.legal entities FC'!N339)</f>
        <v>9.0372030285350693</v>
      </c>
      <c r="P339" s="50">
        <f>'8.legal entities NC'!P339+'12.legal entities FC'!P339</f>
        <v>12693934.609999999</v>
      </c>
      <c r="Q339" s="51">
        <f>('8.legal entities NC'!P339*'8.legal entities NC'!Q339+'12.legal entities FC'!P339*'12.legal entities FC'!Q339)/('8.legal entities NC'!P339+'12.legal entities FC'!P339)</f>
        <v>10.616382759545321</v>
      </c>
      <c r="R339" s="50">
        <f>'8.legal entities NC'!R339+'12.legal entities FC'!R339</f>
        <v>4224273.82</v>
      </c>
      <c r="S339" s="51">
        <f>('8.legal entities NC'!R339*'8.legal entities NC'!S339+'12.legal entities FC'!R339*'12.legal entities FC'!S339)/('8.legal entities NC'!R339+'12.legal entities FC'!R339)</f>
        <v>9.8249110396210462</v>
      </c>
      <c r="T339" s="50">
        <f>'8.legal entities NC'!T339+'12.legal entities FC'!T339</f>
        <v>916661.47</v>
      </c>
      <c r="U339" s="51">
        <f>('8.legal entities NC'!T339*'8.legal entities NC'!U339+'12.legal entities FC'!T339*'12.legal entities FC'!U339)/('8.legal entities NC'!T339+'12.legal entities FC'!T339)</f>
        <v>3.157617348092526</v>
      </c>
    </row>
    <row r="340" spans="1:21" ht="12.75" customHeight="1" thickBot="1" x14ac:dyDescent="0.25">
      <c r="A340" s="52" t="s">
        <v>26</v>
      </c>
      <c r="B340" s="53">
        <f>'8.legal entities NC'!B340+'12.legal entities FC'!B340</f>
        <v>187830452.80000001</v>
      </c>
      <c r="C340" s="54">
        <f>('8.legal entities NC'!B340*'8.legal entities NC'!C340+'12.legal entities FC'!B340*'12.legal entities FC'!C340)/('8.legal entities NC'!B340+'12.legal entities FC'!B340)</f>
        <v>2.7855553867551559</v>
      </c>
      <c r="D340" s="53">
        <f>'8.legal entities NC'!D340+'12.legal entities FC'!D340</f>
        <v>144475358.06</v>
      </c>
      <c r="E340" s="54">
        <f>('8.legal entities NC'!D340*'8.legal entities NC'!E340+'12.legal entities FC'!D340*'12.legal entities FC'!E340)/('8.legal entities NC'!D340+'12.legal entities FC'!D340)</f>
        <v>1.4705577188711079</v>
      </c>
      <c r="F340" s="53">
        <f>'8.legal entities NC'!F340+'12.legal entities FC'!F340</f>
        <v>15375599.43</v>
      </c>
      <c r="G340" s="54">
        <f>('8.legal entities NC'!F340*'8.legal entities NC'!G340+'12.legal entities FC'!F340*'12.legal entities FC'!G340)/('8.legal entities NC'!F340+'12.legal entities FC'!F340)</f>
        <v>2.7981415695088807</v>
      </c>
      <c r="H340" s="53">
        <f t="shared" ref="H340" si="32">J340+L340+N340+P340+R340+T340</f>
        <v>27979495.310000002</v>
      </c>
      <c r="I340" s="54">
        <f t="shared" ref="I340" si="33">(J340*K340+L340*M340+N340*O340+P340*Q340+R340*S340+T340*U340)/(J340+L340+N340+P340+R340+T340)</f>
        <v>9.5687813423500927</v>
      </c>
      <c r="J340" s="53">
        <f>'8.legal entities NC'!J340+'12.legal entities FC'!J340</f>
        <v>1777919.46</v>
      </c>
      <c r="K340" s="54">
        <f>('8.legal entities NC'!J340*'8.legal entities NC'!K340+'12.legal entities FC'!J340*'12.legal entities FC'!K340)/('8.legal entities NC'!J340+'12.legal entities FC'!J340)</f>
        <v>6.7250740669096487</v>
      </c>
      <c r="L340" s="53">
        <f>'8.legal entities NC'!L340+'12.legal entities FC'!L340</f>
        <v>1890432.17</v>
      </c>
      <c r="M340" s="54">
        <f>('8.legal entities NC'!L340*'8.legal entities NC'!M340+'12.legal entities FC'!L340*'12.legal entities FC'!M340)/('8.legal entities NC'!L340+'12.legal entities FC'!L340)</f>
        <v>6.6255371187425141</v>
      </c>
      <c r="N340" s="53">
        <f>'8.legal entities NC'!N340+'12.legal entities FC'!N340</f>
        <v>5935555.7400000002</v>
      </c>
      <c r="O340" s="54">
        <f>('8.legal entities NC'!N340*'8.legal entities NC'!O340+'12.legal entities FC'!N340*'12.legal entities FC'!O340)/('8.legal entities NC'!N340+'12.legal entities FC'!N340)</f>
        <v>9.2475231989313222</v>
      </c>
      <c r="P340" s="53">
        <f>'8.legal entities NC'!P340+'12.legal entities FC'!P340</f>
        <v>13020253.58</v>
      </c>
      <c r="Q340" s="54">
        <f>('8.legal entities NC'!P340*'8.legal entities NC'!Q340+'12.legal entities FC'!P340*'12.legal entities FC'!Q340)/('8.legal entities NC'!P340+'12.legal entities FC'!P340)</f>
        <v>10.82851234518737</v>
      </c>
      <c r="R340" s="53">
        <f>'8.legal entities NC'!R340+'12.legal entities FC'!R340</f>
        <v>4439317.68</v>
      </c>
      <c r="S340" s="54">
        <f>('8.legal entities NC'!R340*'8.legal entities NC'!S340+'12.legal entities FC'!R340*'12.legal entities FC'!S340)/('8.legal entities NC'!R340+'12.legal entities FC'!R340)</f>
        <v>10.02043914363434</v>
      </c>
      <c r="T340" s="53">
        <f>'8.legal entities NC'!T340+'12.legal entities FC'!T340</f>
        <v>916016.68</v>
      </c>
      <c r="U340" s="54">
        <f>('8.legal entities NC'!T340*'8.legal entities NC'!U340+'12.legal entities FC'!T340*'12.legal entities FC'!U340)/('8.legal entities NC'!T340+'12.legal entities FC'!T340)</f>
        <v>3.1493154032959314</v>
      </c>
    </row>
    <row r="341" spans="1:21" ht="5.0999999999999996" customHeight="1" x14ac:dyDescent="0.2">
      <c r="A341" s="21"/>
      <c r="B341" s="22"/>
      <c r="C341" s="25"/>
      <c r="D341" s="23"/>
      <c r="E341" s="25"/>
      <c r="F341" s="23"/>
      <c r="G341" s="25"/>
      <c r="H341" s="23"/>
      <c r="I341" s="25"/>
      <c r="J341" s="23"/>
      <c r="K341" s="25"/>
      <c r="L341" s="23"/>
      <c r="M341" s="25"/>
      <c r="N341" s="23"/>
      <c r="O341" s="25"/>
      <c r="P341" s="23"/>
      <c r="Q341" s="25"/>
      <c r="R341" s="23"/>
      <c r="S341" s="25"/>
      <c r="T341" s="23"/>
      <c r="U341" s="25"/>
    </row>
    <row r="342" spans="1:21" x14ac:dyDescent="0.2">
      <c r="A342" s="18" t="s">
        <v>64</v>
      </c>
      <c r="B342" s="13"/>
      <c r="C342" s="13"/>
      <c r="D342" s="26"/>
      <c r="E342" s="26"/>
      <c r="F342" s="13"/>
      <c r="G342" s="13"/>
      <c r="H342" s="13"/>
      <c r="I342" s="13"/>
    </row>
    <row r="343" spans="1:21" x14ac:dyDescent="0.2">
      <c r="A343" s="18" t="s">
        <v>63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  <row r="344" spans="1:21" hidden="1" x14ac:dyDescent="0.2">
      <c r="A344" s="13" t="s">
        <v>65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G177" sqref="G177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59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x14ac:dyDescent="0.2">
      <c r="A165" s="49" t="s">
        <v>89</v>
      </c>
      <c r="B165" s="50">
        <f>'9.non-residents NC'!B165+'13.non-residents FC'!B165</f>
        <v>54226822.160000004</v>
      </c>
      <c r="C165" s="51">
        <f>('9.non-residents NC'!B165*'9.non-residents NC'!C165+'13.non-residents FC'!B165*'13.non-residents FC'!C165)/('9.non-residents NC'!B165+'13.non-residents FC'!B165)</f>
        <v>0.99293595486068309</v>
      </c>
      <c r="D165" s="50">
        <f>'9.non-residents NC'!D165+'13.non-residents FC'!D165</f>
        <v>3626034.46</v>
      </c>
      <c r="E165" s="51">
        <f>('9.non-residents NC'!D165*'9.non-residents NC'!E165+'13.non-residents FC'!D165*'13.non-residents FC'!E165)/('9.non-residents NC'!D165+'13.non-residents FC'!D165)</f>
        <v>8.4359224208806899E-3</v>
      </c>
      <c r="F165" s="50">
        <f>'9.non-residents NC'!F165+'13.non-residents FC'!F165</f>
        <v>38294315.57</v>
      </c>
      <c r="G165" s="51">
        <f>('9.non-residents NC'!F165*'9.non-residents NC'!G165+'13.non-residents FC'!F165*'13.non-residents FC'!G165)/('9.non-residents NC'!F165+'13.non-residents FC'!F165)</f>
        <v>1.5374097472085983E-2</v>
      </c>
      <c r="H165" s="50">
        <f t="shared" ref="H165:H166" si="14">J165+L165+N165+P165+R165+T165</f>
        <v>12306472.129999999</v>
      </c>
      <c r="I165" s="51">
        <f t="shared" ref="I165:I166" si="15">(J165*K165+L165*M165+N165*O165+P165*Q165+R165*S165+T165*U165)/(J165+L165+N165+P165+R165+T165)</f>
        <v>4.3249138658635271</v>
      </c>
      <c r="J165" s="50">
        <f>'9.non-residents NC'!J165+'13.non-residents FC'!J165</f>
        <v>2249319.4499999997</v>
      </c>
      <c r="K165" s="51">
        <f>('9.non-residents NC'!J165*'9.non-residents NC'!K165+'13.non-residents FC'!J165*'13.non-residents FC'!K165)/('9.non-residents NC'!J165+'13.non-residents FC'!J165)</f>
        <v>1.8933773466458916</v>
      </c>
      <c r="L165" s="50">
        <f>'9.non-residents NC'!L165+'13.non-residents FC'!L165</f>
        <v>2351690.9</v>
      </c>
      <c r="M165" s="51">
        <f>('9.non-residents NC'!L165*'9.non-residents NC'!M165+'13.non-residents FC'!L165*'13.non-residents FC'!M165)/('9.non-residents NC'!L165+'13.non-residents FC'!L165)</f>
        <v>1.574203196899729</v>
      </c>
      <c r="N165" s="50">
        <f>'9.non-residents NC'!N165+'13.non-residents FC'!N165</f>
        <v>2108575.39</v>
      </c>
      <c r="O165" s="51">
        <f>('9.non-residents NC'!N165*'9.non-residents NC'!O165+'13.non-residents FC'!N165*'13.non-residents FC'!O165)/('9.non-residents NC'!N165+'13.non-residents FC'!N165)</f>
        <v>8.1980667808609997</v>
      </c>
      <c r="P165" s="50">
        <f>'9.non-residents NC'!P165+'13.non-residents FC'!P165</f>
        <v>2838298.77</v>
      </c>
      <c r="Q165" s="51">
        <f>('9.non-residents NC'!P165*'9.non-residents NC'!Q165+'13.non-residents FC'!P165*'13.non-residents FC'!Q165)/('9.non-residents NC'!P165+'13.non-residents FC'!P165)</f>
        <v>4.559762531095342</v>
      </c>
      <c r="R165" s="50">
        <f>'9.non-residents NC'!R165+'13.non-residents FC'!R165</f>
        <v>2639540.17</v>
      </c>
      <c r="S165" s="51">
        <f>('9.non-residents NC'!R165*'9.non-residents NC'!S165+'13.non-residents FC'!R165*'13.non-residents FC'!S165)/('9.non-residents NC'!R165+'13.non-residents FC'!R165)</f>
        <v>5.3834416881407154</v>
      </c>
      <c r="T165" s="50">
        <f>'9.non-residents NC'!T165+'13.non-residents FC'!T165</f>
        <v>119047.45</v>
      </c>
      <c r="U165" s="51">
        <f>('9.non-residents NC'!T165*'9.non-residents NC'!U165+'13.non-residents FC'!T165*'13.non-residents FC'!U165)/('9.non-residents NC'!T165+'13.non-residents FC'!T165)</f>
        <v>6.9347247513491519</v>
      </c>
    </row>
    <row r="166" spans="1:21" ht="14.25" customHeight="1" x14ac:dyDescent="0.2">
      <c r="A166" s="49" t="s">
        <v>20</v>
      </c>
      <c r="B166" s="50">
        <f>'9.non-residents NC'!B166+'13.non-residents FC'!B166</f>
        <v>53606408.099999994</v>
      </c>
      <c r="C166" s="51">
        <f>('9.non-residents NC'!B166*'9.non-residents NC'!C166+'13.non-residents FC'!B166*'13.non-residents FC'!C166)/('9.non-residents NC'!B166+'13.non-residents FC'!B166)</f>
        <v>0.99895886178578008</v>
      </c>
      <c r="D166" s="50">
        <f>'9.non-residents NC'!D166+'13.non-residents FC'!D166</f>
        <v>4015506.54</v>
      </c>
      <c r="E166" s="51">
        <f>('9.non-residents NC'!D166*'9.non-residents NC'!E166+'13.non-residents FC'!D166*'13.non-residents FC'!E166)/('9.non-residents NC'!D166+'13.non-residents FC'!D166)</f>
        <v>8.8282962676982397E-3</v>
      </c>
      <c r="F166" s="50">
        <f>'9.non-residents NC'!F166+'13.non-residents FC'!F166</f>
        <v>37644694.049999997</v>
      </c>
      <c r="G166" s="51">
        <f>('9.non-residents NC'!F166*'9.non-residents NC'!G166+'13.non-residents FC'!F166*'13.non-residents FC'!G166)/('9.non-residents NC'!F166+'13.non-residents FC'!F166)</f>
        <v>1.6701687378968103E-2</v>
      </c>
      <c r="H166" s="50">
        <f t="shared" si="14"/>
        <v>11946207.509999998</v>
      </c>
      <c r="I166" s="51">
        <f t="shared" si="15"/>
        <v>4.427046523579099</v>
      </c>
      <c r="J166" s="50">
        <f>'9.non-residents NC'!J166+'13.non-residents FC'!J166</f>
        <v>2546514.7799999998</v>
      </c>
      <c r="K166" s="51">
        <f>('9.non-residents NC'!J166*'9.non-residents NC'!K166+'13.non-residents FC'!J166*'13.non-residents FC'!K166)/('9.non-residents NC'!J166+'13.non-residents FC'!J166)</f>
        <v>1.0937568048201176</v>
      </c>
      <c r="L166" s="50">
        <f>'9.non-residents NC'!L166+'13.non-residents FC'!L166</f>
        <v>1707561.77</v>
      </c>
      <c r="M166" s="51">
        <f>('9.non-residents NC'!L166*'9.non-residents NC'!M166+'13.non-residents FC'!L166*'13.non-residents FC'!M166)/('9.non-residents NC'!L166+'13.non-residents FC'!L166)</f>
        <v>4.8401552753783994</v>
      </c>
      <c r="N166" s="50">
        <f>'9.non-residents NC'!N166+'13.non-residents FC'!N166</f>
        <v>1674024.46</v>
      </c>
      <c r="O166" s="51">
        <f>('9.non-residents NC'!N166*'9.non-residents NC'!O166+'13.non-residents FC'!N166*'13.non-residents FC'!O166)/('9.non-residents NC'!N166+'13.non-residents FC'!N166)</f>
        <v>8.2320627053442319</v>
      </c>
      <c r="P166" s="50">
        <f>'9.non-residents NC'!P166+'13.non-residents FC'!P166</f>
        <v>2762117.1200000001</v>
      </c>
      <c r="Q166" s="51">
        <f>('9.non-residents NC'!P166*'9.non-residents NC'!Q166+'13.non-residents FC'!P166*'13.non-residents FC'!Q166)/('9.non-residents NC'!P166+'13.non-residents FC'!P166)</f>
        <v>4.2491326125591717</v>
      </c>
      <c r="R166" s="50">
        <f>'9.non-residents NC'!R166+'13.non-residents FC'!R166</f>
        <v>3142706.11</v>
      </c>
      <c r="S166" s="51">
        <f>('9.non-residents NC'!R166*'9.non-residents NC'!S166+'13.non-residents FC'!R166*'13.non-residents FC'!S166)/('9.non-residents NC'!R166+'13.non-residents FC'!R166)</f>
        <v>4.947390367882667</v>
      </c>
      <c r="T166" s="50">
        <f>'9.non-residents NC'!T166+'13.non-residents FC'!T166</f>
        <v>113283.27</v>
      </c>
      <c r="U166" s="51">
        <f>('9.non-residents NC'!T166*'9.non-residents NC'!U166+'13.non-residents FC'!T166*'13.non-residents FC'!U166)/('9.non-residents NC'!T166+'13.non-residents FC'!T166)</f>
        <v>6.8043079247271079</v>
      </c>
    </row>
    <row r="167" spans="1:21" ht="14.25" customHeight="1" x14ac:dyDescent="0.2">
      <c r="A167" s="49" t="s">
        <v>21</v>
      </c>
      <c r="B167" s="50">
        <f>'9.non-residents NC'!B167+'13.non-residents FC'!B167</f>
        <v>55477471.07</v>
      </c>
      <c r="C167" s="51">
        <f>('9.non-residents NC'!B167*'9.non-residents NC'!C167+'13.non-residents FC'!B167*'13.non-residents FC'!C167)/('9.non-residents NC'!B167+'13.non-residents FC'!B167)</f>
        <v>0.96584581098137656</v>
      </c>
      <c r="D167" s="50">
        <f>'9.non-residents NC'!D167+'13.non-residents FC'!D167</f>
        <v>4343396.1500000004</v>
      </c>
      <c r="E167" s="51">
        <f>('9.non-residents NC'!D167*'9.non-residents NC'!E167+'13.non-residents FC'!D167*'13.non-residents FC'!E167)/('9.non-residents NC'!D167+'13.non-residents FC'!D167)</f>
        <v>7.0073080946116296E-3</v>
      </c>
      <c r="F167" s="50">
        <f>'9.non-residents NC'!F167+'13.non-residents FC'!F167</f>
        <v>37787383.890000001</v>
      </c>
      <c r="G167" s="51">
        <f>('9.non-residents NC'!F167*'9.non-residents NC'!G167+'13.non-residents FC'!F167*'13.non-residents FC'!G167)/('9.non-residents NC'!F167+'13.non-residents FC'!F167)</f>
        <v>1.7339472240453097E-2</v>
      </c>
      <c r="H167" s="50">
        <f t="shared" ref="H167" si="16">J167+L167+N167+P167+R167+T167</f>
        <v>13346691.029999999</v>
      </c>
      <c r="I167" s="51">
        <f t="shared" ref="I167" si="17">(J167*K167+L167*M167+N167*O167+P167*Q167+R167*S167+T167*U167)/(J167+L167+N167+P167+R167+T167)</f>
        <v>3.9633070181141377</v>
      </c>
      <c r="J167" s="50">
        <f>'9.non-residents NC'!J167+'13.non-residents FC'!J167</f>
        <v>4388077.5500000007</v>
      </c>
      <c r="K167" s="51">
        <f>('9.non-residents NC'!J167*'9.non-residents NC'!K167+'13.non-residents FC'!J167*'13.non-residents FC'!K167)/('9.non-residents NC'!J167+'13.non-residents FC'!J167)</f>
        <v>0.45203417355283543</v>
      </c>
      <c r="L167" s="50">
        <f>'9.non-residents NC'!L167+'13.non-residents FC'!L167</f>
        <v>1792765.4</v>
      </c>
      <c r="M167" s="51">
        <f>('9.non-residents NC'!L167*'9.non-residents NC'!M167+'13.non-residents FC'!L167*'13.non-residents FC'!M167)/('9.non-residents NC'!L167+'13.non-residents FC'!L167)</f>
        <v>8.319624733944579</v>
      </c>
      <c r="N167" s="50">
        <f>'9.non-residents NC'!N167+'13.non-residents FC'!N167</f>
        <v>1028396.0800000001</v>
      </c>
      <c r="O167" s="51">
        <f>('9.non-residents NC'!N167*'9.non-residents NC'!O167+'13.non-residents FC'!N167*'13.non-residents FC'!O167)/('9.non-residents NC'!N167+'13.non-residents FC'!N167)</f>
        <v>7.7387083468851596</v>
      </c>
      <c r="P167" s="50">
        <f>'9.non-residents NC'!P167+'13.non-residents FC'!P167</f>
        <v>2855570.2</v>
      </c>
      <c r="Q167" s="51">
        <f>('9.non-residents NC'!P167*'9.non-residents NC'!Q167+'13.non-residents FC'!P167*'13.non-residents FC'!Q167)/('9.non-residents NC'!P167+'13.non-residents FC'!P167)</f>
        <v>4.0818451199343704</v>
      </c>
      <c r="R167" s="50">
        <f>'9.non-residents NC'!R167+'13.non-residents FC'!R167</f>
        <v>3164872.0999999996</v>
      </c>
      <c r="S167" s="51">
        <f>('9.non-residents NC'!R167*'9.non-residents NC'!S167+'13.non-residents FC'!R167*'13.non-residents FC'!S167)/('9.non-residents NC'!R167+'13.non-residents FC'!R167)</f>
        <v>4.9166538053465008</v>
      </c>
      <c r="T167" s="50">
        <f>'9.non-residents NC'!T167+'13.non-residents FC'!T167</f>
        <v>117009.7</v>
      </c>
      <c r="U167" s="51">
        <f>('9.non-residents NC'!T167*'9.non-residents NC'!U167+'13.non-residents FC'!T167*'13.non-residents FC'!U167)/('9.non-residents NC'!T167+'13.non-residents FC'!T167)</f>
        <v>7.0362097108188424</v>
      </c>
    </row>
    <row r="168" spans="1:21" ht="14.25" customHeight="1" x14ac:dyDescent="0.2">
      <c r="A168" s="49" t="s">
        <v>22</v>
      </c>
      <c r="B168" s="50">
        <f>'9.non-residents NC'!B168+'13.non-residents FC'!B169</f>
        <v>54221439.999999993</v>
      </c>
      <c r="C168" s="51">
        <f>('9.non-residents NC'!B168*'9.non-residents NC'!C168+'13.non-residents FC'!B168*'13.non-residents FC'!C168)/('9.non-residents NC'!B168+'13.non-residents FC'!B168)</f>
        <v>1.008411384185919</v>
      </c>
      <c r="D168" s="50">
        <f>'9.non-residents NC'!D168+'13.non-residents FC'!D169</f>
        <v>3929378.3600000003</v>
      </c>
      <c r="E168" s="51">
        <f>('9.non-residents NC'!D168*'9.non-residents NC'!E168+'13.non-residents FC'!D169*'13.non-residents FC'!E169)/('9.non-residents NC'!D168+'13.non-residents FC'!D169)</f>
        <v>0.33935243469402132</v>
      </c>
      <c r="F168" s="50">
        <f>'9.non-residents NC'!F168+'13.non-residents FC'!F169</f>
        <v>36415012.139999993</v>
      </c>
      <c r="G168" s="51">
        <f>('9.non-residents NC'!F168*'9.non-residents NC'!G168+'13.non-residents FC'!F169*'13.non-residents FC'!G169)/('9.non-residents NC'!F168+'13.non-residents FC'!F169)</f>
        <v>2.0131746604437659E-2</v>
      </c>
      <c r="H168" s="50">
        <f t="shared" ref="H168" si="18">J168+L168+N168+P168+R168+T168</f>
        <v>13877049.5</v>
      </c>
      <c r="I168" s="51">
        <f t="shared" ref="I168" si="19">(J168*K168+L168*M168+N168*O168+P168*Q168+R168*S168+T168*U168)/(J168+L168+N168+P168+R168+T168)</f>
        <v>3.8584094192356981</v>
      </c>
      <c r="J168" s="50">
        <f>'9.non-residents NC'!J168+'13.non-residents FC'!J169</f>
        <v>3209349.82</v>
      </c>
      <c r="K168" s="51">
        <f>('9.non-residents NC'!J168*'9.non-residents NC'!K168+'13.non-residents FC'!J169*'13.non-residents FC'!K169)/('9.non-residents NC'!J168+'13.non-residents FC'!J169)</f>
        <v>2.2474120799022215</v>
      </c>
      <c r="L168" s="50">
        <f>'9.non-residents NC'!L168+'13.non-residents FC'!L169</f>
        <v>1488075.43</v>
      </c>
      <c r="M168" s="51">
        <f>('9.non-residents NC'!L168*'9.non-residents NC'!M168+'13.non-residents FC'!L169*'13.non-residents FC'!M169)/('9.non-residents NC'!L168+'13.non-residents FC'!L169)</f>
        <v>7.3587481179633345</v>
      </c>
      <c r="N168" s="50">
        <f>'9.non-residents NC'!N168+'13.non-residents FC'!N169</f>
        <v>1821262.36</v>
      </c>
      <c r="O168" s="51">
        <f>('9.non-residents NC'!N168*'9.non-residents NC'!O168+'13.non-residents FC'!N169*'13.non-residents FC'!O169)/('9.non-residents NC'!N168+'13.non-residents FC'!N169)</f>
        <v>5.0135466658960786</v>
      </c>
      <c r="P168" s="50">
        <f>'9.non-residents NC'!P168+'13.non-residents FC'!P169</f>
        <v>4576617.2</v>
      </c>
      <c r="Q168" s="51">
        <f>('9.non-residents NC'!P168*'9.non-residents NC'!Q168+'13.non-residents FC'!P169*'13.non-residents FC'!Q169)/('9.non-residents NC'!P168+'13.non-residents FC'!P169)</f>
        <v>2.2862298981658338</v>
      </c>
      <c r="R168" s="50">
        <f>'9.non-residents NC'!R168+'13.non-residents FC'!R169</f>
        <v>2662980.46</v>
      </c>
      <c r="S168" s="51">
        <f>('9.non-residents NC'!R168*'9.non-residents NC'!S168+'13.non-residents FC'!R169*'13.non-residents FC'!S169)/('9.non-residents NC'!R168+'13.non-residents FC'!R169)</f>
        <v>5.6171692512907168</v>
      </c>
      <c r="T168" s="50">
        <f>'9.non-residents NC'!T168+'13.non-residents FC'!T169</f>
        <v>118764.23</v>
      </c>
      <c r="U168" s="51">
        <f>('9.non-residents NC'!T168*'9.non-residents NC'!U168+'13.non-residents FC'!T169*'13.non-residents FC'!U169)/('9.non-residents NC'!T168+'13.non-residents FC'!T169)</f>
        <v>6.9687633515579597</v>
      </c>
    </row>
    <row r="169" spans="1:21" ht="14.25" customHeight="1" x14ac:dyDescent="0.2">
      <c r="A169" s="49" t="s">
        <v>23</v>
      </c>
      <c r="B169" s="50">
        <f>'9.non-residents NC'!B169+'13.non-residents FC'!B173</f>
        <v>5518956.7200000007</v>
      </c>
      <c r="C169" s="51">
        <f>('9.non-residents NC'!B169*'9.non-residents NC'!C169+'13.non-residents FC'!B169*'13.non-residents FC'!C169)/('9.non-residents NC'!B169+'13.non-residents FC'!B169)</f>
        <v>0.94089831074177466</v>
      </c>
      <c r="D169" s="50">
        <f>'9.non-residents NC'!D169+'13.non-residents FC'!D173</f>
        <v>979587.12</v>
      </c>
      <c r="E169" s="51">
        <f>('9.non-residents NC'!D169*'9.non-residents NC'!E169+'13.non-residents FC'!D173*'13.non-residents FC'!E173)/('9.non-residents NC'!D169+'13.non-residents FC'!D173)</f>
        <v>1.9351087425486E-2</v>
      </c>
      <c r="F169" s="50">
        <f>'9.non-residents NC'!F169+'13.non-residents FC'!F173</f>
        <v>1744254.6800000004</v>
      </c>
      <c r="G169" s="51">
        <f>('9.non-residents NC'!F169*'9.non-residents NC'!G169+'13.non-residents FC'!F173*'13.non-residents FC'!G173)/('9.non-residents NC'!F169+'13.non-residents FC'!F173)</f>
        <v>0.391951757870588</v>
      </c>
      <c r="H169" s="50">
        <f t="shared" ref="H169" si="20">J169+L169+N169+P169+R169+T169</f>
        <v>2795114.92</v>
      </c>
      <c r="I169" s="51">
        <f t="shared" ref="I169" si="21">(J169*K169+L169*M169+N169*O169+P169*Q169+R169*S169+T169*U169)/(J169+L169+N169+P169+R169+T169)</f>
        <v>12.734708783279647</v>
      </c>
      <c r="J169" s="50">
        <f>'9.non-residents NC'!J169+'13.non-residents FC'!J173</f>
        <v>567629.32999999996</v>
      </c>
      <c r="K169" s="51">
        <f>('9.non-residents NC'!J169*'9.non-residents NC'!K169+'13.non-residents FC'!J173*'13.non-residents FC'!K173)/('9.non-residents NC'!J169+'13.non-residents FC'!J173)</f>
        <v>12.052678589036299</v>
      </c>
      <c r="L169" s="50">
        <f>'9.non-residents NC'!L169+'13.non-residents FC'!L173</f>
        <v>382542.19</v>
      </c>
      <c r="M169" s="51">
        <f>('9.non-residents NC'!L169*'9.non-residents NC'!M169+'13.non-residents FC'!L173*'13.non-residents FC'!M173)/('9.non-residents NC'!L169+'13.non-residents FC'!L173)</f>
        <v>12.930322396596301</v>
      </c>
      <c r="N169" s="50">
        <f>'9.non-residents NC'!N169+'13.non-residents FC'!N173</f>
        <v>447088.48</v>
      </c>
      <c r="O169" s="51">
        <f>('9.non-residents NC'!N169*'9.non-residents NC'!O169+'13.non-residents FC'!N173*'13.non-residents FC'!O173)/('9.non-residents NC'!N169+'13.non-residents FC'!N173)</f>
        <v>12.416583401343699</v>
      </c>
      <c r="P169" s="50">
        <f>'9.non-residents NC'!P169+'13.non-residents FC'!P173</f>
        <v>632897.09</v>
      </c>
      <c r="Q169" s="51">
        <f>('9.non-residents NC'!P169*'9.non-residents NC'!Q169+'13.non-residents FC'!P173*'13.non-residents FC'!Q173)/('9.non-residents NC'!P169+'13.non-residents FC'!P173)</f>
        <v>12.379499953143998</v>
      </c>
      <c r="R169" s="50">
        <f>'9.non-residents NC'!R169+'13.non-residents FC'!R173</f>
        <v>748321.23</v>
      </c>
      <c r="S169" s="51">
        <f>('9.non-residents NC'!R169*'9.non-residents NC'!S169+'13.non-residents FC'!R173*'13.non-residents FC'!S173)/('9.non-residents NC'!R169+'13.non-residents FC'!R173)</f>
        <v>13.6117881084304</v>
      </c>
      <c r="T169" s="50">
        <f>'9.non-residents NC'!T169+'13.non-residents FC'!T173</f>
        <v>16636.599999999999</v>
      </c>
      <c r="U169" s="51">
        <f>('9.non-residents NC'!T169*'9.non-residents NC'!U169+'13.non-residents FC'!T173*'13.non-residents FC'!U173)/('9.non-residents NC'!T169+'13.non-residents FC'!T173)</f>
        <v>14.118022149958501</v>
      </c>
    </row>
    <row r="170" spans="1:21" ht="14.25" customHeight="1" x14ac:dyDescent="0.2">
      <c r="A170" s="49" t="s">
        <v>24</v>
      </c>
      <c r="B170" s="50">
        <f>'9.non-residents NC'!B170+'13.non-residents FC'!B174</f>
        <v>5670910.1099999994</v>
      </c>
      <c r="C170" s="51">
        <f>('9.non-residents NC'!B170*'9.non-residents NC'!C170+'13.non-residents FC'!B170*'13.non-residents FC'!C170)/('9.non-residents NC'!B170+'13.non-residents FC'!B170)</f>
        <v>0.90962358654462239</v>
      </c>
      <c r="D170" s="50">
        <f>'9.non-residents NC'!D170+'13.non-residents FC'!D174</f>
        <v>388221.13</v>
      </c>
      <c r="E170" s="51">
        <f>('9.non-residents NC'!D170*'9.non-residents NC'!E170+'13.non-residents FC'!D174*'13.non-residents FC'!E174)/('9.non-residents NC'!D170+'13.non-residents FC'!D174)</f>
        <v>4.62797514395984E-2</v>
      </c>
      <c r="F170" s="50">
        <f>'9.non-residents NC'!F170+'13.non-residents FC'!F174</f>
        <v>1977484.63</v>
      </c>
      <c r="G170" s="51">
        <f>('9.non-residents NC'!F170*'9.non-residents NC'!G170+'13.non-residents FC'!F174*'13.non-residents FC'!G174)/('9.non-residents NC'!F170+'13.non-residents FC'!F174)</f>
        <v>0.45194839820322597</v>
      </c>
      <c r="H170" s="50">
        <f t="shared" ref="H170" si="22">J170+L170+N170+P170+R170+T170</f>
        <v>3305204.35</v>
      </c>
      <c r="I170" s="51">
        <f t="shared" ref="I170" si="23">(J170*K170+L170*M170+N170*O170+P170*Q170+R170*S170+T170*U170)/(J170+L170+N170+P170+R170+T170)</f>
        <v>10.327145328760093</v>
      </c>
      <c r="J170" s="50">
        <f>'9.non-residents NC'!J170+'13.non-residents FC'!J174</f>
        <v>174237.92</v>
      </c>
      <c r="K170" s="51">
        <f>('9.non-residents NC'!J170*'9.non-residents NC'!K170+'13.non-residents FC'!J174*'13.non-residents FC'!K174)/('9.non-residents NC'!J170+'13.non-residents FC'!J174)</f>
        <v>12.502170592945602</v>
      </c>
      <c r="L170" s="50">
        <f>'9.non-residents NC'!L170+'13.non-residents FC'!L174</f>
        <v>1234393.8600000001</v>
      </c>
      <c r="M170" s="51">
        <f>('9.non-residents NC'!L170*'9.non-residents NC'!M170+'13.non-residents FC'!L174*'13.non-residents FC'!M174)/('9.non-residents NC'!L170+'13.non-residents FC'!L174)</f>
        <v>6.0368001538828091</v>
      </c>
      <c r="N170" s="50">
        <f>'9.non-residents NC'!N170+'13.non-residents FC'!N174</f>
        <v>442799.38</v>
      </c>
      <c r="O170" s="51">
        <f>('9.non-residents NC'!N170*'9.non-residents NC'!O170+'13.non-residents FC'!N174*'13.non-residents FC'!O174)/('9.non-residents NC'!N170+'13.non-residents FC'!N174)</f>
        <v>11.892016571477598</v>
      </c>
      <c r="P170" s="50">
        <f>'9.non-residents NC'!P170+'13.non-residents FC'!P174</f>
        <v>662413.96</v>
      </c>
      <c r="Q170" s="51">
        <f>('9.non-residents NC'!P170*'9.non-residents NC'!Q170+'13.non-residents FC'!P174*'13.non-residents FC'!Q174)/('9.non-residents NC'!P170+'13.non-residents FC'!P174)</f>
        <v>12.800437196704001</v>
      </c>
      <c r="R170" s="50">
        <f>'9.non-residents NC'!R170+'13.non-residents FC'!R174</f>
        <v>776911.17</v>
      </c>
      <c r="S170" s="51">
        <f>('9.non-residents NC'!R170*'9.non-residents NC'!S170+'13.non-residents FC'!R174*'13.non-residents FC'!S174)/('9.non-residents NC'!R170+'13.non-residents FC'!R174)</f>
        <v>13.585189937609</v>
      </c>
      <c r="T170" s="50">
        <f>'9.non-residents NC'!T170+'13.non-residents FC'!T174</f>
        <v>14448.06</v>
      </c>
      <c r="U170" s="51">
        <f>('9.non-residents NC'!T170*'9.non-residents NC'!U170+'13.non-residents FC'!T174*'13.non-residents FC'!U174)/('9.non-residents NC'!T170+'13.non-residents FC'!T174)</f>
        <v>14.101045607507199</v>
      </c>
    </row>
    <row r="171" spans="1:21" ht="14.25" customHeight="1" x14ac:dyDescent="0.2">
      <c r="A171" s="49" t="s">
        <v>25</v>
      </c>
      <c r="B171" s="50">
        <f>'9.non-residents NC'!B171+'13.non-residents FC'!B175</f>
        <v>5539183.2400000002</v>
      </c>
      <c r="C171" s="51">
        <f>('9.non-residents NC'!B171*'9.non-residents NC'!C171+'13.non-residents FC'!B171*'13.non-residents FC'!C171)/('9.non-residents NC'!B171+'13.non-residents FC'!B171)</f>
        <v>0.90585774525676643</v>
      </c>
      <c r="D171" s="50">
        <f>'9.non-residents NC'!D171+'13.non-residents FC'!D175</f>
        <v>326575.61</v>
      </c>
      <c r="E171" s="51">
        <f>('9.non-residents NC'!D171*'9.non-residents NC'!E171+'13.non-residents FC'!D175*'13.non-residents FC'!E175)/('9.non-residents NC'!D171+'13.non-residents FC'!D175)</f>
        <v>6.1807593347219004E-2</v>
      </c>
      <c r="F171" s="50">
        <f>'9.non-residents NC'!F171+'13.non-residents FC'!F175</f>
        <v>1909322.03</v>
      </c>
      <c r="G171" s="51">
        <f>('9.non-residents NC'!F171*'9.non-residents NC'!G171+'13.non-residents FC'!F175*'13.non-residents FC'!G175)/('9.non-residents NC'!F171+'13.non-residents FC'!F175)</f>
        <v>0.50696673939282999</v>
      </c>
      <c r="H171" s="50">
        <f t="shared" ref="H171" si="24">J171+L171+N171+P171+R171+T171</f>
        <v>3303285.6</v>
      </c>
      <c r="I171" s="51">
        <f t="shared" ref="I171" si="25">(J171*K171+L171*M171+N171*O171+P171*Q171+R171*S171+T171*U171)/(J171+L171+N171+P171+R171+T171)</f>
        <v>10.352594428044615</v>
      </c>
      <c r="J171" s="50">
        <f>'9.non-residents NC'!J171+'13.non-residents FC'!J175</f>
        <v>1059346.27</v>
      </c>
      <c r="K171" s="51">
        <f>('9.non-residents NC'!J171*'9.non-residents NC'!K171+'13.non-residents FC'!J175*'13.non-residents FC'!K175)/('9.non-residents NC'!J171+'13.non-residents FC'!J175)</f>
        <v>5.0269042282085898</v>
      </c>
      <c r="L171" s="50">
        <f>'9.non-residents NC'!L171+'13.non-residents FC'!L175</f>
        <v>342567.98</v>
      </c>
      <c r="M171" s="51">
        <f>('9.non-residents NC'!L171*'9.non-residents NC'!M171+'13.non-residents FC'!L175*'13.non-residents FC'!M175)/('9.non-residents NC'!L171+'13.non-residents FC'!L175)</f>
        <v>12.480244909346199</v>
      </c>
      <c r="N171" s="50">
        <f>'9.non-residents NC'!N171+'13.non-residents FC'!N175</f>
        <v>356125.39</v>
      </c>
      <c r="O171" s="51">
        <f>('9.non-residents NC'!N171*'9.non-residents NC'!O171+'13.non-residents FC'!N175*'13.non-residents FC'!O175)/('9.non-residents NC'!N171+'13.non-residents FC'!N175)</f>
        <v>11.6578868291306</v>
      </c>
      <c r="P171" s="50">
        <f>'9.non-residents NC'!P171+'13.non-residents FC'!P175</f>
        <v>746464.81</v>
      </c>
      <c r="Q171" s="51">
        <f>('9.non-residents NC'!P171*'9.non-residents NC'!Q171+'13.non-residents FC'!P175*'13.non-residents FC'!Q175)/('9.non-residents NC'!P171+'13.non-residents FC'!P175)</f>
        <v>12.823025380258699</v>
      </c>
      <c r="R171" s="50">
        <f>'9.non-residents NC'!R171+'13.non-residents FC'!R175</f>
        <v>782265.82</v>
      </c>
      <c r="S171" s="51">
        <f>('9.non-residents NC'!R171*'9.non-residents NC'!S171+'13.non-residents FC'!R175*'13.non-residents FC'!S175)/('9.non-residents NC'!R171+'13.non-residents FC'!R175)</f>
        <v>13.600937670522303</v>
      </c>
      <c r="T171" s="50">
        <f>'9.non-residents NC'!T171+'13.non-residents FC'!T175</f>
        <v>16515.330000000002</v>
      </c>
      <c r="U171" s="51">
        <f>('9.non-residents NC'!T171*'9.non-residents NC'!U171+'13.non-residents FC'!T175*'13.non-residents FC'!U175)/('9.non-residents NC'!T171+'13.non-residents FC'!T175)</f>
        <v>14.159947588089402</v>
      </c>
    </row>
    <row r="172" spans="1:21" ht="14.25" customHeight="1" thickBot="1" x14ac:dyDescent="0.25">
      <c r="A172" s="52" t="s">
        <v>26</v>
      </c>
      <c r="B172" s="53">
        <f>'9.non-residents NC'!B172+'13.non-residents FC'!B176</f>
        <v>5437084.7199999997</v>
      </c>
      <c r="C172" s="54">
        <f>('9.non-residents NC'!B172*'9.non-residents NC'!C172+'13.non-residents FC'!B172*'13.non-residents FC'!C172)/('9.non-residents NC'!B172+'13.non-residents FC'!B172)</f>
        <v>0.86323998525159806</v>
      </c>
      <c r="D172" s="53">
        <f>'9.non-residents NC'!D172+'13.non-residents FC'!D176</f>
        <v>1015729.32</v>
      </c>
      <c r="E172" s="54">
        <f>('9.non-residents NC'!D172*'9.non-residents NC'!E172+'13.non-residents FC'!D176*'13.non-residents FC'!E176)/('9.non-residents NC'!D172+'13.non-residents FC'!D176)</f>
        <v>2.91538999779981E-2</v>
      </c>
      <c r="F172" s="53">
        <f>'9.non-residents NC'!F172+'13.non-residents FC'!F176</f>
        <v>1954106.5</v>
      </c>
      <c r="G172" s="54">
        <f>('9.non-residents NC'!F172*'9.non-residents NC'!G172+'13.non-residents FC'!F176*'13.non-residents FC'!G176)/('9.non-residents NC'!F172+'13.non-residents FC'!F176)</f>
        <v>0.51552899035953303</v>
      </c>
      <c r="H172" s="53">
        <f t="shared" ref="H172" si="26">J172+L172+N172+P172+R172+T172</f>
        <v>2467248.9</v>
      </c>
      <c r="I172" s="54">
        <f t="shared" ref="I172" si="27">(J172*K172+L172*M172+N172*O172+P172*Q172+R172*S172+T172*U172)/(J172+L172+N172+P172+R172+T172)</f>
        <v>12.871882994496438</v>
      </c>
      <c r="J172" s="53">
        <f>'9.non-residents NC'!J172+'13.non-residents FC'!J176</f>
        <v>184709.58</v>
      </c>
      <c r="K172" s="54">
        <f>('9.non-residents NC'!J172*'9.non-residents NC'!K172+'13.non-residents FC'!J176*'13.non-residents FC'!K176)/('9.non-residents NC'!J172+'13.non-residents FC'!J176)</f>
        <v>12.099092099067098</v>
      </c>
      <c r="L172" s="53">
        <f>'9.non-residents NC'!L172+'13.non-residents FC'!L176</f>
        <v>278679.53999999998</v>
      </c>
      <c r="M172" s="54">
        <f>('9.non-residents NC'!L172*'9.non-residents NC'!M172+'13.non-residents FC'!L176*'13.non-residents FC'!M176)/('9.non-residents NC'!L172+'13.non-residents FC'!L176)</f>
        <v>12.386191419362898</v>
      </c>
      <c r="N172" s="53">
        <f>'9.non-residents NC'!N172+'13.non-residents FC'!N176</f>
        <v>327840.59000000003</v>
      </c>
      <c r="O172" s="54">
        <f>('9.non-residents NC'!N172*'9.non-residents NC'!O172+'13.non-residents FC'!N176*'13.non-residents FC'!O176)/('9.non-residents NC'!N172+'13.non-residents FC'!N176)</f>
        <v>11.798389658522799</v>
      </c>
      <c r="P172" s="53">
        <f>'9.non-residents NC'!P172+'13.non-residents FC'!P176</f>
        <v>853834.68</v>
      </c>
      <c r="Q172" s="54">
        <f>('9.non-residents NC'!P172*'9.non-residents NC'!Q172+'13.non-residents FC'!P176*'13.non-residents FC'!Q176)/('9.non-residents NC'!P172+'13.non-residents FC'!P176)</f>
        <v>12.8109636955716</v>
      </c>
      <c r="R172" s="53">
        <f>'9.non-residents NC'!R172+'13.non-residents FC'!R176</f>
        <v>806040.49</v>
      </c>
      <c r="S172" s="54">
        <f>('9.non-residents NC'!R172*'9.non-residents NC'!S172+'13.non-residents FC'!R176*'13.non-residents FC'!S176)/('9.non-residents NC'!R172+'13.non-residents FC'!R176)</f>
        <v>13.6946810065336</v>
      </c>
      <c r="T172" s="53">
        <f>'9.non-residents NC'!T172+'13.non-residents FC'!T176</f>
        <v>16144.02</v>
      </c>
      <c r="U172" s="54">
        <f>('9.non-residents NC'!T172*'9.non-residents NC'!U172+'13.non-residents FC'!T176*'13.non-residents FC'!U176)/('9.non-residents NC'!T172+'13.non-residents FC'!T176)</f>
        <v>14.038591930634398</v>
      </c>
    </row>
    <row r="173" spans="1:21" ht="4.5" customHeight="1" x14ac:dyDescent="0.2">
      <c r="A173" s="27"/>
      <c r="B173" s="22"/>
      <c r="C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4"/>
    </row>
    <row r="174" spans="1:21" hidden="1" x14ac:dyDescent="0.2">
      <c r="A174" s="13" t="s">
        <v>60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43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E346" sqref="E346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8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x14ac:dyDescent="0.2">
      <c r="A333" s="49" t="s">
        <v>89</v>
      </c>
      <c r="B333" s="50">
        <f>'7.individuals NC'!B333+'8.legal entities NC'!B333+'9.non-residents NC'!B165</f>
        <v>174514943.96000001</v>
      </c>
      <c r="C333" s="51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0">
        <f>'7.individuals NC'!D333+'8.legal entities NC'!D333+'9.non-residents NC'!D165</f>
        <v>59842676.359999999</v>
      </c>
      <c r="E333" s="51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0">
        <f>'7.individuals NC'!F333+'8.legal entities NC'!F333+'9.non-residents NC'!F165</f>
        <v>44658282.780000001</v>
      </c>
      <c r="G333" s="51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0">
        <f t="shared" ref="H333:H334" si="24">J333+L333+N333+P333+R333+T333</f>
        <v>70013984.820000008</v>
      </c>
      <c r="I333" s="51">
        <f t="shared" ref="I333:I334" si="25">(J333*K333+L333*M333+N333*O333+P333*Q333+R333*S333+T333*U333)/(J333+L333+N333+P333+R333+T333)</f>
        <v>12.240534027867376</v>
      </c>
      <c r="J333" s="50">
        <f>'7.individuals NC'!J333+'8.legal entities NC'!J333+'9.non-residents NC'!J165</f>
        <v>3750829.19</v>
      </c>
      <c r="K333" s="51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0">
        <f>'7.individuals NC'!L333+'8.legal entities NC'!L333+'9.non-residents NC'!L165</f>
        <v>9082362.2899999991</v>
      </c>
      <c r="M333" s="51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0">
        <f>'7.individuals NC'!N333+'8.legal entities NC'!N333+'9.non-residents NC'!N165</f>
        <v>16708743.050000001</v>
      </c>
      <c r="O333" s="51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0">
        <f>'7.individuals NC'!P333+'8.legal entities NC'!P333+'9.non-residents NC'!P165</f>
        <v>22307855.32</v>
      </c>
      <c r="Q333" s="51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0">
        <f>'7.individuals NC'!R333+'8.legal entities NC'!R333+'9.non-residents NC'!R165</f>
        <v>16733224.16</v>
      </c>
      <c r="S333" s="51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0">
        <f>'7.individuals NC'!T333+'8.legal entities NC'!T333+'9.non-residents NC'!T165</f>
        <v>1430970.81</v>
      </c>
      <c r="U333" s="51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14.25" customHeight="1" x14ac:dyDescent="0.2">
      <c r="A334" s="49" t="s">
        <v>20</v>
      </c>
      <c r="B334" s="50">
        <f>'7.individuals NC'!B334+'8.legal entities NC'!B334+'9.non-residents NC'!B166</f>
        <v>179585791.09</v>
      </c>
      <c r="C334" s="51">
        <f>('7.individuals NC'!B334*'7.individuals NC'!C334+'8.legal entities NC'!B334*'8.legal entities NC'!C334+'9.non-residents NC'!B166*'9.non-residents NC'!C166)/('7.individuals NC'!B334+'8.legal entities NC'!B334+'9.non-residents NC'!B166)</f>
        <v>5.7970992590246793</v>
      </c>
      <c r="D334" s="50">
        <f>'7.individuals NC'!D334+'8.legal entities NC'!D334+'9.non-residents NC'!D166</f>
        <v>62061416.850000001</v>
      </c>
      <c r="E334" s="51">
        <f>('7.individuals NC'!D334*'7.individuals NC'!E334+'8.legal entities NC'!D334*'8.legal entities NC'!E334+'9.non-residents NC'!D166*'9.non-residents NC'!E166)/('7.individuals NC'!D334+'8.legal entities NC'!D334+'9.non-residents NC'!D166)</f>
        <v>2.0315021915520424</v>
      </c>
      <c r="F334" s="50">
        <f>'7.individuals NC'!F334+'8.legal entities NC'!F334+'9.non-residents NC'!F166</f>
        <v>45059497</v>
      </c>
      <c r="G334" s="51">
        <f>('7.individuals NC'!F334*'7.individuals NC'!G334+'8.legal entities NC'!F334*'8.legal entities NC'!G334+'9.non-residents NC'!F166*'9.non-residents NC'!G166)/('7.individuals NC'!F334+'8.legal entities NC'!F334+'9.non-residents NC'!F166)</f>
        <v>0.70074686566518962</v>
      </c>
      <c r="H334" s="50">
        <f t="shared" si="24"/>
        <v>72464877.239999995</v>
      </c>
      <c r="I334" s="51">
        <f t="shared" si="25"/>
        <v>12.191057026158294</v>
      </c>
      <c r="J334" s="50">
        <f>'7.individuals NC'!J334+'8.legal entities NC'!J334+'9.non-residents NC'!J166</f>
        <v>4379249.8599999994</v>
      </c>
      <c r="K334" s="51">
        <f>('7.individuals NC'!J334*'7.individuals NC'!K334+'8.legal entities NC'!J334*'8.legal entities NC'!K334+'9.non-residents NC'!J166*'9.non-residents NC'!K166)/('7.individuals NC'!J334+'8.legal entities NC'!J334+'9.non-residents NC'!J166)</f>
        <v>11.277525287378795</v>
      </c>
      <c r="L334" s="50">
        <f>'7.individuals NC'!L334+'8.legal entities NC'!L334+'9.non-residents NC'!L166</f>
        <v>10108228.9</v>
      </c>
      <c r="M334" s="51">
        <f>('7.individuals NC'!L334*'7.individuals NC'!M334+'8.legal entities NC'!L334*'8.legal entities NC'!M334+'9.non-residents NC'!L166*'9.non-residents NC'!M166)/('7.individuals NC'!L334+'8.legal entities NC'!L334+'9.non-residents NC'!L166)</f>
        <v>12.440437329026029</v>
      </c>
      <c r="N334" s="50">
        <f>'7.individuals NC'!N334+'8.legal entities NC'!N334+'9.non-residents NC'!N166</f>
        <v>16650628.690000001</v>
      </c>
      <c r="O334" s="51">
        <f>('7.individuals NC'!N334*'7.individuals NC'!O334+'8.legal entities NC'!N334*'8.legal entities NC'!O334+'9.non-residents NC'!N166*'9.non-residents NC'!O166)/('7.individuals NC'!N334+'8.legal entities NC'!N334+'9.non-residents NC'!N166)</f>
        <v>12.885334982315303</v>
      </c>
      <c r="P334" s="50">
        <f>'7.individuals NC'!P334+'8.legal entities NC'!P334+'9.non-residents NC'!P166</f>
        <v>22551064.379999999</v>
      </c>
      <c r="Q334" s="51">
        <f>('7.individuals NC'!P334*'7.individuals NC'!Q334+'8.legal entities NC'!P334*'8.legal entities NC'!Q334+'9.non-residents NC'!P166*'9.non-residents NC'!Q166)/('7.individuals NC'!P334+'8.legal entities NC'!P334+'9.non-residents NC'!P166)</f>
        <v>12.088530441972006</v>
      </c>
      <c r="R334" s="50">
        <f>'7.individuals NC'!R334+'8.legal entities NC'!R334+'9.non-residents NC'!R166</f>
        <v>17333421.280000001</v>
      </c>
      <c r="S334" s="51">
        <f>('7.individuals NC'!R334*'7.individuals NC'!S334+'8.legal entities NC'!R334*'8.legal entities NC'!S334+'9.non-residents NC'!R166*'9.non-residents NC'!S166)/('7.individuals NC'!R334+'8.legal entities NC'!R334+'9.non-residents NC'!R166)</f>
        <v>12.137961199423408</v>
      </c>
      <c r="T334" s="50">
        <f>'7.individuals NC'!T334+'8.legal entities NC'!T334+'9.non-residents NC'!T166</f>
        <v>1442284.13</v>
      </c>
      <c r="U334" s="51">
        <f>('7.individuals NC'!T334*'7.individuals NC'!U334+'8.legal entities NC'!T334*'8.legal entities NC'!U334+'9.non-residents NC'!T166*'9.non-residents NC'!U166)/('7.individuals NC'!T334+'8.legal entities NC'!T334+'9.non-residents NC'!T166)</f>
        <v>7.4430619363467478</v>
      </c>
    </row>
    <row r="335" spans="1:21" ht="14.25" customHeight="1" x14ac:dyDescent="0.2">
      <c r="A335" s="49" t="s">
        <v>21</v>
      </c>
      <c r="B335" s="50">
        <f>'7.individuals NC'!B335+'8.legal entities NC'!B335+'9.non-residents NC'!B167</f>
        <v>186252083.76000002</v>
      </c>
      <c r="C335" s="51">
        <f>('7.individuals NC'!B335*'7.individuals NC'!C335+'8.legal entities NC'!B335*'8.legal entities NC'!C335+'9.non-residents NC'!B167*'9.non-residents NC'!C167)/('7.individuals NC'!B335+'8.legal entities NC'!B335+'9.non-residents NC'!B167)</f>
        <v>5.7944117312961536</v>
      </c>
      <c r="D335" s="50">
        <f>'7.individuals NC'!D335+'8.legal entities NC'!D335+'9.non-residents NC'!D167</f>
        <v>65637894.670000002</v>
      </c>
      <c r="E335" s="51">
        <f>('7.individuals NC'!D335*'7.individuals NC'!E335+'8.legal entities NC'!D335*'8.legal entities NC'!E335+'9.non-residents NC'!D167*'9.non-residents NC'!E167)/('7.individuals NC'!D335+'8.legal entities NC'!D335+'9.non-residents NC'!D167)</f>
        <v>2.3424277871251191</v>
      </c>
      <c r="F335" s="50">
        <f>'7.individuals NC'!F335+'8.legal entities NC'!F335+'9.non-residents NC'!F167</f>
        <v>47122664.07</v>
      </c>
      <c r="G335" s="51">
        <f>('7.individuals NC'!F335*'7.individuals NC'!G335+'8.legal entities NC'!F335*'8.legal entities NC'!G335+'9.non-residents NC'!F167*'9.non-residents NC'!G167)/('7.individuals NC'!F335+'8.legal entities NC'!F335+'9.non-residents NC'!F167)</f>
        <v>0.63791604294158533</v>
      </c>
      <c r="H335" s="50">
        <f t="shared" ref="H335" si="26">J335+L335+N335+P335+R335+T335</f>
        <v>73491525.020000011</v>
      </c>
      <c r="I335" s="51">
        <f t="shared" ref="I335" si="27">(J335*K335+L335*M335+N335*O335+P335*Q335+R335*S335+T335*U335)/(J335+L335+N335+P335+R335+T335)</f>
        <v>12.183839253761862</v>
      </c>
      <c r="J335" s="50">
        <f>'7.individuals NC'!J335+'8.legal entities NC'!J335+'9.non-residents NC'!J167</f>
        <v>5242147.5</v>
      </c>
      <c r="K335" s="51">
        <f>('7.individuals NC'!J335*'7.individuals NC'!K335+'8.legal entities NC'!J335*'8.legal entities NC'!K335+'9.non-residents NC'!J167*'9.non-residents NC'!K167)/('7.individuals NC'!J335+'8.legal entities NC'!J335+'9.non-residents NC'!J167)</f>
        <v>11.672864482867009</v>
      </c>
      <c r="L335" s="50">
        <f>'7.individuals NC'!L335+'8.legal entities NC'!L335+'9.non-residents NC'!L167</f>
        <v>12246559.910000002</v>
      </c>
      <c r="M335" s="51">
        <f>('7.individuals NC'!L335*'7.individuals NC'!M335+'8.legal entities NC'!L335*'8.legal entities NC'!M335+'9.non-residents NC'!L167*'9.non-residents NC'!M167)/('7.individuals NC'!L335+'8.legal entities NC'!L335+'9.non-residents NC'!L167)</f>
        <v>12.575976711626575</v>
      </c>
      <c r="N335" s="50">
        <f>'7.individuals NC'!N335+'8.legal entities NC'!N335+'9.non-residents NC'!N167</f>
        <v>14620753.09</v>
      </c>
      <c r="O335" s="51">
        <f>('7.individuals NC'!N335*'7.individuals NC'!O335+'8.legal entities NC'!N335*'8.legal entities NC'!O335+'9.non-residents NC'!N167*'9.non-residents NC'!O167)/('7.individuals NC'!N335+'8.legal entities NC'!N335+'9.non-residents NC'!N167)</f>
        <v>12.848302549407142</v>
      </c>
      <c r="P335" s="50">
        <f>'7.individuals NC'!P335+'8.legal entities NC'!P335+'9.non-residents NC'!P167</f>
        <v>22282566.539999999</v>
      </c>
      <c r="Q335" s="51">
        <f>('7.individuals NC'!P335*'7.individuals NC'!Q335+'8.legal entities NC'!P335*'8.legal entities NC'!Q335+'9.non-residents NC'!P167*'9.non-residents NC'!Q167)/('7.individuals NC'!P335+'8.legal entities NC'!P335+'9.non-residents NC'!P167)</f>
        <v>11.856227991522008</v>
      </c>
      <c r="R335" s="50">
        <f>'7.individuals NC'!R335+'8.legal entities NC'!R335+'9.non-residents NC'!R167</f>
        <v>17668706.559999999</v>
      </c>
      <c r="S335" s="51">
        <f>('7.individuals NC'!R335*'7.individuals NC'!S335+'8.legal entities NC'!R335*'8.legal entities NC'!S335+'9.non-residents NC'!R167*'9.non-residents NC'!S167)/('7.individuals NC'!R335+'8.legal entities NC'!R335+'9.non-residents NC'!R167)</f>
        <v>12.316132975208538</v>
      </c>
      <c r="T335" s="50">
        <f>'7.individuals NC'!T335+'8.legal entities NC'!T335+'9.non-residents NC'!T167</f>
        <v>1430791.42</v>
      </c>
      <c r="U335" s="51">
        <f>('7.individuals NC'!T335*'7.individuals NC'!U335+'8.legal entities NC'!T335*'8.legal entities NC'!U335+'9.non-residents NC'!T167*'9.non-residents NC'!U167)/('7.individuals NC'!T335+'8.legal entities NC'!T335+'9.non-residents NC'!T167)</f>
        <v>7.378021554811939</v>
      </c>
    </row>
    <row r="336" spans="1:21" ht="14.25" customHeight="1" x14ac:dyDescent="0.2">
      <c r="A336" s="49" t="s">
        <v>22</v>
      </c>
      <c r="B336" s="50">
        <f>'7.individuals NC'!B336+'8.legal entities NC'!B336+'9.non-residents NC'!B168</f>
        <v>192637165.51000002</v>
      </c>
      <c r="C336" s="51">
        <f>('7.individuals NC'!B336*'7.individuals NC'!C336+'8.legal entities NC'!B336*'8.legal entities NC'!C336+'9.non-residents NC'!B168*'9.non-residents NC'!C168)/('7.individuals NC'!B336+'8.legal entities NC'!B336+'9.non-residents NC'!B168)</f>
        <v>5.8600664076590068</v>
      </c>
      <c r="D336" s="50">
        <f>'7.individuals NC'!D336+'8.legal entities NC'!D336+'9.non-residents NC'!D168</f>
        <v>66424538.25</v>
      </c>
      <c r="E336" s="51">
        <f>('7.individuals NC'!D336*'7.individuals NC'!E336+'8.legal entities NC'!D336*'8.legal entities NC'!E336+'9.non-residents NC'!D168*'9.non-residents NC'!E168)/('7.individuals NC'!D336+'8.legal entities NC'!D336+'9.non-residents NC'!D168)</f>
        <v>2.1394790015194376</v>
      </c>
      <c r="F336" s="50">
        <f>'7.individuals NC'!F336+'8.legal entities NC'!F336+'9.non-residents NC'!F168</f>
        <v>50693760.659999996</v>
      </c>
      <c r="G336" s="51">
        <f>('7.individuals NC'!F336*'7.individuals NC'!G336+'8.legal entities NC'!F336*'8.legal entities NC'!G336+'9.non-residents NC'!F168*'9.non-residents NC'!G168)/('7.individuals NC'!F336+'8.legal entities NC'!F336+'9.non-residents NC'!F168)</f>
        <v>1.3365023962970697</v>
      </c>
      <c r="H336" s="50">
        <f t="shared" ref="H336" si="28">J336+L336+N336+P336+R336+T336</f>
        <v>75518866.599999994</v>
      </c>
      <c r="I336" s="51">
        <f t="shared" ref="I336" si="29">(J336*K336+L336*M336+N336*O336+P336*Q336+R336*S336+T336*U336)/(J336+L336+N336+P336+R336+T336)</f>
        <v>12.169149067987998</v>
      </c>
      <c r="J336" s="50">
        <f>'7.individuals NC'!J336+'8.legal entities NC'!J336+'9.non-residents NC'!J168</f>
        <v>5762594.9400000004</v>
      </c>
      <c r="K336" s="51">
        <f>('7.individuals NC'!J336*'7.individuals NC'!K336+'8.legal entities NC'!J336*'8.legal entities NC'!K336+'9.non-residents NC'!J168*'9.non-residents NC'!K168)/('7.individuals NC'!J336+'8.legal entities NC'!J336+'9.non-residents NC'!J168)</f>
        <v>11.753667732110282</v>
      </c>
      <c r="L336" s="50">
        <f>'7.individuals NC'!L336+'8.legal entities NC'!L336+'9.non-residents NC'!L168</f>
        <v>12319420.67</v>
      </c>
      <c r="M336" s="51">
        <f>('7.individuals NC'!L336*'7.individuals NC'!M336+'8.legal entities NC'!L336*'8.legal entities NC'!M336+'9.non-residents NC'!L168*'9.non-residents NC'!M168)/('7.individuals NC'!L336+'8.legal entities NC'!L336+'9.non-residents NC'!L168)</f>
        <v>12.495458642277182</v>
      </c>
      <c r="N336" s="50">
        <f>'7.individuals NC'!N336+'8.legal entities NC'!N336+'9.non-residents NC'!N168</f>
        <v>13339416.169999998</v>
      </c>
      <c r="O336" s="51">
        <f>('7.individuals NC'!N336*'7.individuals NC'!O336+'8.legal entities NC'!N336*'8.legal entities NC'!O336+'9.non-residents NC'!N168*'9.non-residents NC'!O168)/('7.individuals NC'!N336+'8.legal entities NC'!N336+'9.non-residents NC'!N168)</f>
        <v>12.665309827836326</v>
      </c>
      <c r="P336" s="50">
        <f>'7.individuals NC'!P336+'8.legal entities NC'!P336+'9.non-residents NC'!P168</f>
        <v>24337633.990000002</v>
      </c>
      <c r="Q336" s="51">
        <f>('7.individuals NC'!P336*'7.individuals NC'!Q336+'8.legal entities NC'!P336*'8.legal entities NC'!Q336+'9.non-residents NC'!P168*'9.non-residents NC'!Q168)/('7.individuals NC'!P336+'8.legal entities NC'!P336+'9.non-residents NC'!P168)</f>
        <v>11.895075871650084</v>
      </c>
      <c r="R336" s="50">
        <f>'7.individuals NC'!R336+'8.legal entities NC'!R336+'9.non-residents NC'!R168</f>
        <v>18325512.689999998</v>
      </c>
      <c r="S336" s="51">
        <f>('7.individuals NC'!R336*'7.individuals NC'!S336+'8.legal entities NC'!R336*'8.legal entities NC'!S336+'9.non-residents NC'!R168*'9.non-residents NC'!S168)/('7.individuals NC'!R336+'8.legal entities NC'!R336+'9.non-residents NC'!R168)</f>
        <v>12.459070667626735</v>
      </c>
      <c r="T336" s="50">
        <f>'7.individuals NC'!T336+'8.legal entities NC'!T336+'9.non-residents NC'!T168</f>
        <v>1434288.1400000001</v>
      </c>
      <c r="U336" s="51">
        <f>('7.individuals NC'!T336*'7.individuals NC'!U336+'8.legal entities NC'!T336*'8.legal entities NC'!U336+'9.non-residents NC'!T168*'9.non-residents NC'!U168)/('7.individuals NC'!T336+'8.legal entities NC'!T336+'9.non-residents NC'!T168)</f>
        <v>7.3675630019502147</v>
      </c>
    </row>
    <row r="337" spans="1:21" ht="14.25" customHeight="1" x14ac:dyDescent="0.2">
      <c r="A337" s="49" t="s">
        <v>23</v>
      </c>
      <c r="B337" s="50">
        <f>'7.individuals NC'!B337+'8.legal entities NC'!B337+'9.non-residents NC'!B169</f>
        <v>194795393.73999998</v>
      </c>
      <c r="C337" s="51">
        <f>('7.individuals NC'!B337*'7.individuals NC'!C337+'8.legal entities NC'!B337*'8.legal entities NC'!C337+'9.non-residents NC'!B169*'9.non-residents NC'!C169)/('7.individuals NC'!B337+'8.legal entities NC'!B337+'9.non-residents NC'!B169)</f>
        <v>5.7337527477727468</v>
      </c>
      <c r="D337" s="50">
        <f>'7.individuals NC'!D337+'8.legal entities NC'!D337+'9.non-residents NC'!D169</f>
        <v>68832802.969999999</v>
      </c>
      <c r="E337" s="51">
        <f>('7.individuals NC'!D337*'7.individuals NC'!E337+'8.legal entities NC'!D337*'8.legal entities NC'!E337+'9.non-residents NC'!D169*'9.non-residents NC'!E169)/('7.individuals NC'!D337+'8.legal entities NC'!D337+'9.non-residents NC'!D169)</f>
        <v>2.22740626652705</v>
      </c>
      <c r="F337" s="50">
        <f>'7.individuals NC'!F337+'8.legal entities NC'!F337+'9.non-residents NC'!F169</f>
        <v>50039176.550000004</v>
      </c>
      <c r="G337" s="51">
        <f>('7.individuals NC'!F337*'7.individuals NC'!G337+'8.legal entities NC'!F337*'8.legal entities NC'!G337+'9.non-residents NC'!F169*'9.non-residents NC'!G169)/('7.individuals NC'!F337+'8.legal entities NC'!F337+'9.non-residents NC'!F169)</f>
        <v>0.7748916282975884</v>
      </c>
      <c r="H337" s="50">
        <f t="shared" ref="H337" si="30">J337+L337+N337+P337+R337+T337</f>
        <v>75923414.220000014</v>
      </c>
      <c r="I337" s="51">
        <f t="shared" ref="I337" si="31">(J337*K337+L337*M337+N337*O337+P337*Q337+R337*S337+T337*U337)/(J337+L337+N337+P337+R337+T337)</f>
        <v>12.180894101481034</v>
      </c>
      <c r="J337" s="50">
        <f>'7.individuals NC'!J337+'8.legal entities NC'!J337+'9.non-residents NC'!J169</f>
        <v>7312982.71</v>
      </c>
      <c r="K337" s="51">
        <f>('7.individuals NC'!J337*'7.individuals NC'!K337+'8.legal entities NC'!J337*'8.legal entities NC'!K337+'9.non-residents NC'!J169*'9.non-residents NC'!K169)/('7.individuals NC'!J337+'8.legal entities NC'!J337+'9.non-residents NC'!J169)</f>
        <v>12.206514754593234</v>
      </c>
      <c r="L337" s="50">
        <f>'7.individuals NC'!L337+'8.legal entities NC'!L337+'9.non-residents NC'!L169</f>
        <v>10472329.58</v>
      </c>
      <c r="M337" s="51">
        <f>('7.individuals NC'!L337*'7.individuals NC'!M337+'8.legal entities NC'!L337*'8.legal entities NC'!M337+'9.non-residents NC'!L169*'9.non-residents NC'!M169)/('7.individuals NC'!L337+'8.legal entities NC'!L337+'9.non-residents NC'!L169)</f>
        <v>12.583471817031938</v>
      </c>
      <c r="N337" s="50">
        <f>'7.individuals NC'!N337+'8.legal entities NC'!N337+'9.non-residents NC'!N169</f>
        <v>12095217.840000002</v>
      </c>
      <c r="O337" s="51">
        <f>('7.individuals NC'!N337*'7.individuals NC'!O337+'8.legal entities NC'!N337*'8.legal entities NC'!O337+'9.non-residents NC'!N169*'9.non-residents NC'!O169)/('7.individuals NC'!N337+'8.legal entities NC'!N337+'9.non-residents NC'!N169)</f>
        <v>12.215742670873603</v>
      </c>
      <c r="P337" s="50">
        <f>'7.individuals NC'!P337+'8.legal entities NC'!P337+'9.non-residents NC'!P169</f>
        <v>25080906.059999999</v>
      </c>
      <c r="Q337" s="51">
        <f>('7.individuals NC'!P337*'7.individuals NC'!Q337+'8.legal entities NC'!P337*'8.legal entities NC'!Q337+'9.non-residents NC'!P169*'9.non-residents NC'!Q169)/('7.individuals NC'!P337+'8.legal entities NC'!P337+'9.non-residents NC'!P169)</f>
        <v>11.968716899954735</v>
      </c>
      <c r="R337" s="50">
        <f>'7.individuals NC'!R337+'8.legal entities NC'!R337+'9.non-residents NC'!R169</f>
        <v>19516585.490000002</v>
      </c>
      <c r="S337" s="51">
        <f>('7.individuals NC'!R337*'7.individuals NC'!S337+'8.legal entities NC'!R337*'8.legal entities NC'!S337+'9.non-residents NC'!R169*'9.non-residents NC'!S169)/('7.individuals NC'!R337+'8.legal entities NC'!R337+'9.non-residents NC'!R169)</f>
        <v>12.55868140629862</v>
      </c>
      <c r="T337" s="50">
        <f>'7.individuals NC'!T337+'8.legal entities NC'!T337+'9.non-residents NC'!T169</f>
        <v>1445392.54</v>
      </c>
      <c r="U337" s="51">
        <f>('7.individuals NC'!T337*'7.individuals NC'!U337+'8.legal entities NC'!T337*'8.legal entities NC'!U337+'9.non-residents NC'!T169*'9.non-residents NC'!U169)/('7.individuals NC'!T337+'8.legal entities NC'!T337+'9.non-residents NC'!T169)</f>
        <v>7.4234925431398633</v>
      </c>
    </row>
    <row r="338" spans="1:21" ht="14.25" customHeight="1" x14ac:dyDescent="0.2">
      <c r="A338" s="49" t="s">
        <v>24</v>
      </c>
      <c r="B338" s="50">
        <f>'7.individuals NC'!B338+'8.legal entities NC'!B338+'9.non-residents NC'!B170</f>
        <v>205415287.70999998</v>
      </c>
      <c r="C338" s="51">
        <f>('7.individuals NC'!B338*'7.individuals NC'!C338+'8.legal entities NC'!B338*'8.legal entities NC'!C338+'9.non-residents NC'!B170*'9.non-residents NC'!C170)/('7.individuals NC'!B338+'8.legal entities NC'!B338+'9.non-residents NC'!B170)</f>
        <v>5.5586602832585221</v>
      </c>
      <c r="D338" s="50">
        <f>'7.individuals NC'!D338+'8.legal entities NC'!D338+'9.non-residents NC'!D170</f>
        <v>72840503.829999998</v>
      </c>
      <c r="E338" s="51">
        <f>('7.individuals NC'!D338*'7.individuals NC'!E338+'8.legal entities NC'!D338*'8.legal entities NC'!E338+'9.non-residents NC'!D170*'9.non-residents NC'!E170)/('7.individuals NC'!D338+'8.legal entities NC'!D338+'9.non-residents NC'!D170)</f>
        <v>2.3028496165812413</v>
      </c>
      <c r="F338" s="50">
        <f>'7.individuals NC'!F338+'8.legal entities NC'!F338+'9.non-residents NC'!F170</f>
        <v>56579677.340000004</v>
      </c>
      <c r="G338" s="51">
        <f>('7.individuals NC'!F338*'7.individuals NC'!G338+'8.legal entities NC'!F338*'8.legal entities NC'!G338+'9.non-residents NC'!F170*'9.non-residents NC'!G170)/('7.individuals NC'!F338+'8.legal entities NC'!F338+'9.non-residents NC'!F170)</f>
        <v>0.99401027660402697</v>
      </c>
      <c r="H338" s="50">
        <f t="shared" ref="H338" si="32">J338+L338+N338+P338+R338+T338</f>
        <v>75995106.539999992</v>
      </c>
      <c r="I338" s="51">
        <f t="shared" ref="I338" si="33">(J338*K338+L338*M338+N338*O338+P338*Q338+R338*S338+T338*U338)/(J338+L338+N338+P338+R338+T338)</f>
        <v>12.077781532488389</v>
      </c>
      <c r="J338" s="50">
        <f>'7.individuals NC'!J338+'8.legal entities NC'!J338+'9.non-residents NC'!J170</f>
        <v>5393507.1699999999</v>
      </c>
      <c r="K338" s="51">
        <f>('7.individuals NC'!J338*'7.individuals NC'!K338+'8.legal entities NC'!J338*'8.legal entities NC'!K338+'9.non-residents NC'!J170*'9.non-residents NC'!K170)/('7.individuals NC'!J338+'8.legal entities NC'!J338+'9.non-residents NC'!J170)</f>
        <v>12.254512946702913</v>
      </c>
      <c r="L338" s="50">
        <f>'7.individuals NC'!L338+'8.legal entities NC'!L338+'9.non-residents NC'!L170</f>
        <v>11294550.459999999</v>
      </c>
      <c r="M338" s="51">
        <f>('7.individuals NC'!L338*'7.individuals NC'!M338+'8.legal entities NC'!L338*'8.legal entities NC'!M338+'9.non-residents NC'!L170*'9.non-residents NC'!M170)/('7.individuals NC'!L338+'8.legal entities NC'!L338+'9.non-residents NC'!L170)</f>
        <v>11.783989656131901</v>
      </c>
      <c r="N338" s="50">
        <f>'7.individuals NC'!N338+'8.legal entities NC'!N338+'9.non-residents NC'!N170</f>
        <v>14075159.07</v>
      </c>
      <c r="O338" s="51">
        <f>('7.individuals NC'!N338*'7.individuals NC'!O338+'8.legal entities NC'!N338*'8.legal entities NC'!O338+'9.non-residents NC'!N170*'9.non-residents NC'!O170)/('7.individuals NC'!N338+'8.legal entities NC'!N338+'9.non-residents NC'!N170)</f>
        <v>11.388437394903265</v>
      </c>
      <c r="P338" s="50">
        <f>'7.individuals NC'!P338+'8.legal entities NC'!P338+'9.non-residents NC'!P170</f>
        <v>24635727.490000002</v>
      </c>
      <c r="Q338" s="51">
        <f>('7.individuals NC'!P338*'7.individuals NC'!Q338+'8.legal entities NC'!P338*'8.legal entities NC'!Q338+'9.non-residents NC'!P170*'9.non-residents NC'!Q170)/('7.individuals NC'!P338+'8.legal entities NC'!P338+'9.non-residents NC'!P170)</f>
        <v>12.196512686400881</v>
      </c>
      <c r="R338" s="50">
        <f>'7.individuals NC'!R338+'8.legal entities NC'!R338+'9.non-residents NC'!R170</f>
        <v>19179294.190000001</v>
      </c>
      <c r="S338" s="51">
        <f>('7.individuals NC'!R338*'7.individuals NC'!S338+'8.legal entities NC'!R338*'8.legal entities NC'!S338+'9.non-residents NC'!R170*'9.non-residents NC'!S170)/('7.individuals NC'!R338+'8.legal entities NC'!R338+'9.non-residents NC'!R170)</f>
        <v>12.901854448941007</v>
      </c>
      <c r="T338" s="50">
        <f>'7.individuals NC'!T338+'8.legal entities NC'!T338+'9.non-residents NC'!T170</f>
        <v>1416868.1600000001</v>
      </c>
      <c r="U338" s="51">
        <f>('7.individuals NC'!T338*'7.individuals NC'!U338+'8.legal entities NC'!T338*'8.legal entities NC'!U338+'9.non-residents NC'!T170*'9.non-residents NC'!U170)/('7.individuals NC'!T338+'8.legal entities NC'!T338+'9.non-residents NC'!T170)</f>
        <v>7.3755149235621138</v>
      </c>
    </row>
    <row r="339" spans="1:21" ht="14.25" customHeight="1" x14ac:dyDescent="0.2">
      <c r="A339" s="49" t="s">
        <v>25</v>
      </c>
      <c r="B339" s="50">
        <f>'7.individuals NC'!B339+'8.legal entities NC'!B339+'9.non-residents NC'!B171</f>
        <v>216052719.56</v>
      </c>
      <c r="C339" s="51">
        <f>('7.individuals NC'!B339*'7.individuals NC'!C339+'8.legal entities NC'!B339*'8.legal entities NC'!C339+'9.non-residents NC'!B171*'9.non-residents NC'!C171)/('7.individuals NC'!B339+'8.legal entities NC'!B339+'9.non-residents NC'!B171)</f>
        <v>5.4930815612141179</v>
      </c>
      <c r="D339" s="50">
        <f>'7.individuals NC'!D339+'8.legal entities NC'!D339+'9.non-residents NC'!D171</f>
        <v>80058508.170000002</v>
      </c>
      <c r="E339" s="51">
        <f>('7.individuals NC'!D339*'7.individuals NC'!E339+'8.legal entities NC'!D339*'8.legal entities NC'!E339+'9.non-residents NC'!D171*'9.non-residents NC'!E171)/('7.individuals NC'!D339+'8.legal entities NC'!D339+'9.non-residents NC'!D171)</f>
        <v>2.2576124430673343</v>
      </c>
      <c r="F339" s="50">
        <f>'7.individuals NC'!F339+'8.legal entities NC'!F339+'9.non-residents NC'!F171</f>
        <v>59132724.859999999</v>
      </c>
      <c r="G339" s="51">
        <f>('7.individuals NC'!F339*'7.individuals NC'!G339+'8.legal entities NC'!F339*'8.legal entities NC'!G339+'9.non-residents NC'!F171*'9.non-residents NC'!G171)/('7.individuals NC'!F339+'8.legal entities NC'!F339+'9.non-residents NC'!F171)</f>
        <v>1.300454291530849</v>
      </c>
      <c r="H339" s="50">
        <f t="shared" ref="H339" si="34">J339+L339+N339+P339+R339+T339</f>
        <v>76861486.529999986</v>
      </c>
      <c r="I339" s="51">
        <f t="shared" ref="I339" si="35">(J339*K339+L339*M339+N339*O339+P339*Q339+R339*S339+T339*U339)/(J339+L339+N339+P339+R339+T339)</f>
        <v>12.088690474005348</v>
      </c>
      <c r="J339" s="50">
        <f>'7.individuals NC'!J339+'8.legal entities NC'!J339+'9.non-residents NC'!J171</f>
        <v>6355715.0099999998</v>
      </c>
      <c r="K339" s="51">
        <f>('7.individuals NC'!J339*'7.individuals NC'!K339+'8.legal entities NC'!J339*'8.legal entities NC'!K339+'9.non-residents NC'!J171*'9.non-residents NC'!K171)/('7.individuals NC'!J339+'8.legal entities NC'!J339+'9.non-residents NC'!J171)</f>
        <v>11.155459513421473</v>
      </c>
      <c r="L339" s="50">
        <f>'7.individuals NC'!L339+'8.legal entities NC'!L339+'9.non-residents NC'!L171</f>
        <v>9001522.790000001</v>
      </c>
      <c r="M339" s="51">
        <f>('7.individuals NC'!L339*'7.individuals NC'!M339+'8.legal entities NC'!L339*'8.legal entities NC'!M339+'9.non-residents NC'!L171*'9.non-residents NC'!M171)/('7.individuals NC'!L339+'8.legal entities NC'!L339+'9.non-residents NC'!L171)</f>
        <v>11.954638900258761</v>
      </c>
      <c r="N339" s="50">
        <f>'7.individuals NC'!N339+'8.legal entities NC'!N339+'9.non-residents NC'!N171</f>
        <v>13226931.949999999</v>
      </c>
      <c r="O339" s="51">
        <f>('7.individuals NC'!N339*'7.individuals NC'!O339+'8.legal entities NC'!N339*'8.legal entities NC'!O339+'9.non-residents NC'!N171*'9.non-residents NC'!O171)/('7.individuals NC'!N339+'8.legal entities NC'!N339+'9.non-residents NC'!N171)</f>
        <v>11.276986541228876</v>
      </c>
      <c r="P339" s="50">
        <f>'7.individuals NC'!P339+'8.legal entities NC'!P339+'9.non-residents NC'!P171</f>
        <v>27155256.789999995</v>
      </c>
      <c r="Q339" s="51">
        <f>('7.individuals NC'!P339*'7.individuals NC'!Q339+'8.legal entities NC'!P339*'8.legal entities NC'!Q339+'9.non-residents NC'!P171*'9.non-residents NC'!Q171)/('7.individuals NC'!P339+'8.legal entities NC'!P339+'9.non-residents NC'!P171)</f>
        <v>12.359172805502329</v>
      </c>
      <c r="R339" s="50">
        <f>'7.individuals NC'!R339+'8.legal entities NC'!R339+'9.non-residents NC'!R171</f>
        <v>19706507.600000001</v>
      </c>
      <c r="S339" s="51">
        <f>('7.individuals NC'!R339*'7.individuals NC'!S339+'8.legal entities NC'!R339*'8.legal entities NC'!S339+'9.non-residents NC'!R171*'9.non-residents NC'!S171)/('7.individuals NC'!R339+'8.legal entities NC'!R339+'9.non-residents NC'!R171)</f>
        <v>12.965678283406268</v>
      </c>
      <c r="T339" s="50">
        <f>'7.individuals NC'!T339+'8.legal entities NC'!T339+'9.non-residents NC'!T171</f>
        <v>1415552.3900000001</v>
      </c>
      <c r="U339" s="51">
        <f>('7.individuals NC'!T339*'7.individuals NC'!U339+'8.legal entities NC'!T339*'8.legal entities NC'!U339+'9.non-residents NC'!T171*'9.non-residents NC'!U171)/('7.individuals NC'!T339+'8.legal entities NC'!T339+'9.non-residents NC'!T171)</f>
        <v>7.3181054039970848</v>
      </c>
    </row>
    <row r="340" spans="1:21" ht="14.25" customHeight="1" thickBot="1" x14ac:dyDescent="0.25">
      <c r="A340" s="52" t="s">
        <v>26</v>
      </c>
      <c r="B340" s="53">
        <f>'7.individuals NC'!B340+'8.legal entities NC'!B340+'9.non-residents NC'!B172</f>
        <v>217515600.25000003</v>
      </c>
      <c r="C340" s="54">
        <f>('7.individuals NC'!B340*'7.individuals NC'!C340+'8.legal entities NC'!B340*'8.legal entities NC'!C340+'9.non-residents NC'!B172*'9.non-residents NC'!C172)/('7.individuals NC'!B340+'8.legal entities NC'!B340+'9.non-residents NC'!B172)</f>
        <v>5.6623947995490944</v>
      </c>
      <c r="D340" s="53">
        <f>'7.individuals NC'!D340+'8.legal entities NC'!D340+'9.non-residents NC'!D172</f>
        <v>81314648.549999997</v>
      </c>
      <c r="E340" s="54">
        <f>('7.individuals NC'!D340*'7.individuals NC'!E340+'8.legal entities NC'!D340*'8.legal entities NC'!E340+'9.non-residents NC'!D172*'9.non-residents NC'!E172)/('7.individuals NC'!D340+'8.legal entities NC'!D340+'9.non-residents NC'!D172)</f>
        <v>2.2478644623312474</v>
      </c>
      <c r="F340" s="53">
        <f>'7.individuals NC'!F340+'8.legal entities NC'!F340+'9.non-residents NC'!F172</f>
        <v>59042169.590000004</v>
      </c>
      <c r="G340" s="54">
        <f>('7.individuals NC'!F340*'7.individuals NC'!G340+'8.legal entities NC'!F340*'8.legal entities NC'!G340+'9.non-residents NC'!F172*'9.non-residents NC'!G172)/('7.individuals NC'!F340+'8.legal entities NC'!F340+'9.non-residents NC'!F172)</f>
        <v>1.8307576112160258</v>
      </c>
      <c r="H340" s="53">
        <f t="shared" ref="H340" si="36">J340+L340+N340+P340+R340+T340</f>
        <v>77158782.109999985</v>
      </c>
      <c r="I340" s="54">
        <f t="shared" ref="I340" si="37">(J340*K340+L340*M340+N340*O340+P340*Q340+R340*S340+T340*U340)/(J340+L340+N340+P340+R340+T340)</f>
        <v>12.192818080423947</v>
      </c>
      <c r="J340" s="53">
        <f>'7.individuals NC'!J340+'8.legal entities NC'!J340+'9.non-residents NC'!J172</f>
        <v>5623560.7300000004</v>
      </c>
      <c r="K340" s="54">
        <f>('7.individuals NC'!J340*'7.individuals NC'!K340+'8.legal entities NC'!J340*'8.legal entities NC'!K340+'9.non-residents NC'!J172*'9.non-residents NC'!K172)/('7.individuals NC'!J340+'8.legal entities NC'!J340+'9.non-residents NC'!J172)</f>
        <v>12.018552460942264</v>
      </c>
      <c r="L340" s="53">
        <f>'7.individuals NC'!L340+'8.legal entities NC'!L340+'9.non-residents NC'!L172</f>
        <v>7789415.6799999997</v>
      </c>
      <c r="M340" s="54">
        <f>('7.individuals NC'!L340*'7.individuals NC'!M340+'8.legal entities NC'!L340*'8.legal entities NC'!M340+'9.non-residents NC'!L172*'9.non-residents NC'!M172)/('7.individuals NC'!L340+'8.legal entities NC'!L340+'9.non-residents NC'!L172)</f>
        <v>11.465827080870305</v>
      </c>
      <c r="N340" s="53">
        <f>'7.individuals NC'!N340+'8.legal entities NC'!N340+'9.non-residents NC'!N172</f>
        <v>12751183.75</v>
      </c>
      <c r="O340" s="54">
        <f>('7.individuals NC'!N340*'7.individuals NC'!O340+'8.legal entities NC'!N340*'8.legal entities NC'!O340+'9.non-residents NC'!N172*'9.non-residents NC'!O172)/('7.individuals NC'!N340+'8.legal entities NC'!N340+'9.non-residents NC'!N172)</f>
        <v>11.270156130939592</v>
      </c>
      <c r="P340" s="53">
        <f>'7.individuals NC'!P340+'8.legal entities NC'!P340+'9.non-residents NC'!P172</f>
        <v>29610243.219999999</v>
      </c>
      <c r="Q340" s="54">
        <f>('7.individuals NC'!P340*'7.individuals NC'!Q340+'8.legal entities NC'!P340*'8.legal entities NC'!Q340+'9.non-residents NC'!P172*'9.non-residents NC'!Q172)/('7.individuals NC'!P340+'8.legal entities NC'!P340+'9.non-residents NC'!P172)</f>
        <v>12.443762987104556</v>
      </c>
      <c r="R340" s="53">
        <f>'7.individuals NC'!R340+'8.legal entities NC'!R340+'9.non-residents NC'!R172</f>
        <v>19954694.179999996</v>
      </c>
      <c r="S340" s="54">
        <f>('7.individuals NC'!R340*'7.individuals NC'!S340+'8.legal entities NC'!R340*'8.legal entities NC'!S340+'9.non-residents NC'!R172*'9.non-residents NC'!S172)/('7.individuals NC'!R340+'8.legal entities NC'!R340+'9.non-residents NC'!R172)</f>
        <v>13.088310241816034</v>
      </c>
      <c r="T340" s="53">
        <f>'7.individuals NC'!T340+'8.legal entities NC'!T340+'9.non-residents NC'!T172</f>
        <v>1429684.55</v>
      </c>
      <c r="U340" s="54">
        <f>('7.individuals NC'!T340*'7.individuals NC'!U340+'8.legal entities NC'!T340*'8.legal entities NC'!U340+'9.non-residents NC'!T172*'9.non-residents NC'!U172)/('7.individuals NC'!T340+'8.legal entities NC'!T340+'9.non-residents NC'!T172)</f>
        <v>7.3722081771115251</v>
      </c>
    </row>
    <row r="341" spans="1:21" ht="5.0999999999999996" customHeight="1" x14ac:dyDescent="0.2">
      <c r="A341" s="27"/>
      <c r="B341" s="22"/>
      <c r="C341" s="25"/>
      <c r="D341" s="22"/>
      <c r="E341" s="25"/>
      <c r="F341" s="22"/>
      <c r="G341" s="25"/>
      <c r="H341" s="22"/>
      <c r="I341" s="25"/>
      <c r="J341" s="22"/>
      <c r="K341" s="25"/>
      <c r="L341" s="22"/>
      <c r="M341" s="25"/>
      <c r="N341" s="22"/>
      <c r="O341" s="25"/>
      <c r="P341" s="22"/>
      <c r="Q341" s="25"/>
      <c r="R341" s="22"/>
      <c r="S341" s="25"/>
      <c r="T341" s="22"/>
      <c r="U341" s="28"/>
    </row>
    <row r="342" spans="1:21" x14ac:dyDescent="0.2">
      <c r="A342" s="18" t="s">
        <v>62</v>
      </c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1" hidden="1" x14ac:dyDescent="0.2">
      <c r="A343" s="13" t="s">
        <v>61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44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G329" sqref="G329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55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4" si="114">D329+F329+J329+L329+N329+P329+R329+T329</f>
        <v>80877451.089999989</v>
      </c>
      <c r="C329" s="51">
        <f t="shared" ref="C329:C334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:H334" si="118">J331+L331+N331+P331+R331+T331</f>
        <v>46919350.149999999</v>
      </c>
      <c r="I331" s="51">
        <f t="shared" ref="I331:I334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si="118"/>
        <v>48225126.739999995</v>
      </c>
      <c r="I332" s="54">
        <f t="shared" si="119"/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x14ac:dyDescent="0.2">
      <c r="A333" s="49" t="s">
        <v>89</v>
      </c>
      <c r="B333" s="50">
        <f t="shared" si="114"/>
        <v>90646290.680000007</v>
      </c>
      <c r="C333" s="51">
        <f t="shared" si="115"/>
        <v>7.0331496861091418</v>
      </c>
      <c r="D333" s="50">
        <v>2558254.41</v>
      </c>
      <c r="E333" s="51">
        <v>4.0714616885972693E-2</v>
      </c>
      <c r="F333" s="50">
        <v>38971617.100000001</v>
      </c>
      <c r="G333" s="51">
        <v>0.57756976075801603</v>
      </c>
      <c r="H333" s="50">
        <f t="shared" si="118"/>
        <v>49116419.169999994</v>
      </c>
      <c r="I333" s="51">
        <f t="shared" si="119"/>
        <v>12.519559758655756</v>
      </c>
      <c r="J333" s="50">
        <v>2464818.29</v>
      </c>
      <c r="K333" s="51">
        <v>9.7594303208452704</v>
      </c>
      <c r="L333" s="50">
        <v>6522040.71</v>
      </c>
      <c r="M333" s="51">
        <v>11.599791876720699</v>
      </c>
      <c r="N333" s="50">
        <v>10693298.449999999</v>
      </c>
      <c r="O333" s="51">
        <v>12.603959295739999</v>
      </c>
      <c r="P333" s="50">
        <v>16751993.73</v>
      </c>
      <c r="Q333" s="51">
        <v>12.666065760209701</v>
      </c>
      <c r="R333" s="50">
        <v>12129936.439999999</v>
      </c>
      <c r="S333" s="51">
        <v>13.2264073688749</v>
      </c>
      <c r="T333" s="50">
        <v>554331.55000000005</v>
      </c>
      <c r="U333" s="51">
        <v>14.091159729046598</v>
      </c>
    </row>
    <row r="334" spans="1:21" ht="14.25" customHeight="1" x14ac:dyDescent="0.2">
      <c r="A334" s="49" t="s">
        <v>20</v>
      </c>
      <c r="B334" s="50">
        <f t="shared" si="114"/>
        <v>91884545.039999992</v>
      </c>
      <c r="C334" s="51">
        <f t="shared" si="115"/>
        <v>7.1310424015546765</v>
      </c>
      <c r="D334" s="50">
        <v>2527871.08</v>
      </c>
      <c r="E334" s="51">
        <v>4.21366608616765E-2</v>
      </c>
      <c r="F334" s="50">
        <v>39430949.859999999</v>
      </c>
      <c r="G334" s="51">
        <v>0.70014963839625888</v>
      </c>
      <c r="H334" s="50">
        <f t="shared" si="118"/>
        <v>49925724.100000009</v>
      </c>
      <c r="I334" s="51">
        <f t="shared" si="119"/>
        <v>12.569041645513165</v>
      </c>
      <c r="J334" s="50">
        <v>3370449.03</v>
      </c>
      <c r="K334" s="51">
        <v>11.122462476253499</v>
      </c>
      <c r="L334" s="50">
        <v>6746038.2000000002</v>
      </c>
      <c r="M334" s="51">
        <v>11.842003419696001</v>
      </c>
      <c r="N334" s="50">
        <v>11113241.119999999</v>
      </c>
      <c r="O334" s="51">
        <v>12.810618399036398</v>
      </c>
      <c r="P334" s="50">
        <v>15657055.74</v>
      </c>
      <c r="Q334" s="51">
        <v>12.420757526306199</v>
      </c>
      <c r="R334" s="50">
        <v>12471573.630000001</v>
      </c>
      <c r="S334" s="51">
        <v>13.254401109252802</v>
      </c>
      <c r="T334" s="50">
        <v>567366.38</v>
      </c>
      <c r="U334" s="51">
        <v>14.101966447853302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94343940.070000008</v>
      </c>
      <c r="C335" s="51">
        <f t="shared" ref="C335" si="121">(D335*E335+F335*G335+J335*K335+L335*M335+N335*O335+P335*Q335+R335*S335+T335*U335)/(D335+F335+J335+L335+N335+P335+R335+T335)</f>
        <v>6.9507546131934443</v>
      </c>
      <c r="D335" s="50">
        <v>2638671.29</v>
      </c>
      <c r="E335" s="51">
        <v>4.3502787723134692E-2</v>
      </c>
      <c r="F335" s="50">
        <v>41536045.170000002</v>
      </c>
      <c r="G335" s="51">
        <v>0.62702440746117905</v>
      </c>
      <c r="H335" s="50">
        <f t="shared" ref="H335" si="122">J335+L335+N335+P335+R335+T335</f>
        <v>50169223.609999999</v>
      </c>
      <c r="I335" s="51">
        <f t="shared" ref="I335" si="123">(J335*K335+L335*M335+N335*O335+P335*Q335+R335*S335+T335*U335)/(J335+L335+N335+P335+R335+T335)</f>
        <v>12.549579756201419</v>
      </c>
      <c r="J335" s="50">
        <v>3630697.69</v>
      </c>
      <c r="K335" s="51">
        <v>11.032170503983799</v>
      </c>
      <c r="L335" s="50">
        <v>7915849.6100000003</v>
      </c>
      <c r="M335" s="51">
        <v>12.201924851955301</v>
      </c>
      <c r="N335" s="50">
        <v>10814850.18</v>
      </c>
      <c r="O335" s="51">
        <v>12.840891385912798</v>
      </c>
      <c r="P335" s="50">
        <v>14432723.15</v>
      </c>
      <c r="Q335" s="51">
        <v>12.208645624516098</v>
      </c>
      <c r="R335" s="50">
        <v>12822905.01</v>
      </c>
      <c r="S335" s="51">
        <v>13.266361934673599</v>
      </c>
      <c r="T335" s="50">
        <v>552197.97</v>
      </c>
      <c r="U335" s="51">
        <v>14.0709991876645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98416393.38000001</v>
      </c>
      <c r="C336" s="51">
        <f t="shared" ref="C336" si="125">(D336*E336+F336*G336+J336*K336+L336*M336+N336*O336+P336*Q336+R336*S336+T336*U336)/(D336+F336+J336+L336+N336+P336+R336+T336)</f>
        <v>7.0761723558975991</v>
      </c>
      <c r="D336" s="50">
        <v>2722065.15</v>
      </c>
      <c r="E336" s="51">
        <v>5.0210042915394604E-2</v>
      </c>
      <c r="F336" s="50">
        <v>45244074.100000001</v>
      </c>
      <c r="G336" s="51">
        <v>1.4210503912511299</v>
      </c>
      <c r="H336" s="50">
        <f t="shared" ref="H336" si="126">J336+L336+N336+P336+R336+T336</f>
        <v>50450254.130000003</v>
      </c>
      <c r="I336" s="51">
        <f t="shared" ref="I336" si="127">(J336*K336+L336*M336+N336*O336+P336*Q336+R336*S336+T336*U336)/(J336+L336+N336+P336+R336+T336)</f>
        <v>12.526806631431718</v>
      </c>
      <c r="J336" s="50">
        <v>3919073.9</v>
      </c>
      <c r="K336" s="51">
        <v>10.951439726155698</v>
      </c>
      <c r="L336" s="50">
        <v>8100662.5599999996</v>
      </c>
      <c r="M336" s="51">
        <v>12.307624298351197</v>
      </c>
      <c r="N336" s="50">
        <v>10430863.189999999</v>
      </c>
      <c r="O336" s="51">
        <v>12.684979194708401</v>
      </c>
      <c r="P336" s="50">
        <v>13994536.210000001</v>
      </c>
      <c r="Q336" s="51">
        <v>12.1402500047052</v>
      </c>
      <c r="R336" s="50">
        <v>13449617</v>
      </c>
      <c r="S336" s="51">
        <v>13.3364786420833</v>
      </c>
      <c r="T336" s="50">
        <v>555501.27</v>
      </c>
      <c r="U336" s="51">
        <v>14.002100007260099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98240788.989999995</v>
      </c>
      <c r="C337" s="51">
        <f t="shared" ref="C337" si="129">(D337*E337+F337*G337+J337*K337+L337*M337+N337*O337+P337*Q337+R337*S337+T337*U337)/(D337+F337+J337+L337+N337+P337+R337+T337)</f>
        <v>6.8531482080954289</v>
      </c>
      <c r="D337" s="50">
        <v>2974739.84</v>
      </c>
      <c r="E337" s="51">
        <v>5.0465931837588893E-2</v>
      </c>
      <c r="F337" s="50">
        <v>44275242.210000001</v>
      </c>
      <c r="G337" s="51">
        <v>0.75372195361277494</v>
      </c>
      <c r="H337" s="50">
        <f t="shared" ref="H337" si="130">J337+L337+N337+P337+R337+T337</f>
        <v>50990806.939999998</v>
      </c>
      <c r="I337" s="51">
        <f t="shared" ref="I337" si="131">(J337*K337+L337*M337+N337*O337+P337*Q337+R337*S337+T337*U337)/(J337+L337+N337+P337+R337+T337)</f>
        <v>12.54613096647534</v>
      </c>
      <c r="J337" s="50">
        <v>4759771.1399999997</v>
      </c>
      <c r="K337" s="51">
        <v>11.961864505716598</v>
      </c>
      <c r="L337" s="50">
        <v>7555240.7000000002</v>
      </c>
      <c r="M337" s="51">
        <v>12.3855340381015</v>
      </c>
      <c r="N337" s="50">
        <v>10025961.640000001</v>
      </c>
      <c r="O337" s="51">
        <v>12.2937528671015</v>
      </c>
      <c r="P337" s="50">
        <v>13815291.289999999</v>
      </c>
      <c r="Q337" s="51">
        <v>12.103239927827801</v>
      </c>
      <c r="R337" s="50">
        <v>14271836.23</v>
      </c>
      <c r="S337" s="51">
        <v>13.373969957368299</v>
      </c>
      <c r="T337" s="50">
        <v>562705.94000000006</v>
      </c>
      <c r="U337" s="51">
        <v>14.018556220145799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102305380.03999999</v>
      </c>
      <c r="C338" s="51">
        <f t="shared" ref="C338" si="133">(D338*E338+F338*G338+J338*K338+L338*M338+N338*O338+P338*Q338+R338*S338+T338*U338)/(D338+F338+J338+L338+N338+P338+R338+T338)</f>
        <v>6.6647202390119702</v>
      </c>
      <c r="D338" s="50">
        <v>3244369.48</v>
      </c>
      <c r="E338" s="51">
        <v>3.7605201180723698E-2</v>
      </c>
      <c r="F338" s="50">
        <v>47715839.859999999</v>
      </c>
      <c r="G338" s="51">
        <v>0.78758989914801003</v>
      </c>
      <c r="H338" s="50">
        <f t="shared" ref="H338" si="134">J338+L338+N338+P338+R338+T338</f>
        <v>51345170.70000001</v>
      </c>
      <c r="I338" s="51">
        <f t="shared" ref="I338" si="135">(J338*K338+L338*M338+N338*O338+P338*Q338+R338*S338+T338*U338)/(J338+L338+N338+P338+R338+T338)</f>
        <v>12.545176293323708</v>
      </c>
      <c r="J338" s="50">
        <v>3801200.85</v>
      </c>
      <c r="K338" s="51">
        <v>11.9642451772313</v>
      </c>
      <c r="L338" s="50">
        <v>8206409.5800000001</v>
      </c>
      <c r="M338" s="51">
        <v>12.393163112521599</v>
      </c>
      <c r="N338" s="50">
        <v>9104171.0999999996</v>
      </c>
      <c r="O338" s="51">
        <v>11.916557813516899</v>
      </c>
      <c r="P338" s="50">
        <v>14973494.59</v>
      </c>
      <c r="Q338" s="51">
        <v>12.234868443806597</v>
      </c>
      <c r="R338" s="50">
        <v>14723524.48</v>
      </c>
      <c r="S338" s="51">
        <v>13.422295039787901</v>
      </c>
      <c r="T338" s="50">
        <v>536370.1</v>
      </c>
      <c r="U338" s="51">
        <v>14.2434104842906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102900228.77999999</v>
      </c>
      <c r="C339" s="51">
        <f t="shared" ref="C339" si="137">(D339*E339+F339*G339+J339*K339+L339*M339+N339*O339+P339*Q339+R339*S339+T339*U339)/(D339+F339+J339+L339+N339+P339+R339+T339)</f>
        <v>6.6876447327525694</v>
      </c>
      <c r="D339" s="50">
        <v>3420329.22</v>
      </c>
      <c r="E339" s="51">
        <v>4.2569756486774697E-2</v>
      </c>
      <c r="F339" s="50">
        <v>47573378.549999997</v>
      </c>
      <c r="G339" s="51">
        <v>0.79294488232221594</v>
      </c>
      <c r="H339" s="50">
        <f t="shared" ref="H339" si="138">J339+L339+N339+P339+R339+T339</f>
        <v>51906521.010000005</v>
      </c>
      <c r="I339" s="51">
        <f t="shared" ref="I339" si="139">(J339*K339+L339*M339+N339*O339+P339*Q339+R339*S339+T339*U339)/(J339+L339+N339+P339+R339+T339)</f>
        <v>12.528127308634692</v>
      </c>
      <c r="J339" s="50">
        <v>4177472.04</v>
      </c>
      <c r="K339" s="51">
        <v>12.1490180420454</v>
      </c>
      <c r="L339" s="50">
        <v>7589265.8300000001</v>
      </c>
      <c r="M339" s="51">
        <v>11.9569258183963</v>
      </c>
      <c r="N339" s="50">
        <v>8433605.25</v>
      </c>
      <c r="O339" s="51">
        <v>11.744313437613201</v>
      </c>
      <c r="P339" s="50">
        <v>15946450.279999999</v>
      </c>
      <c r="Q339" s="51">
        <v>12.392359973244199</v>
      </c>
      <c r="R339" s="50">
        <v>15226740.550000001</v>
      </c>
      <c r="S339" s="51">
        <v>13.437894337412899</v>
      </c>
      <c r="T339" s="50">
        <v>532987.06000000006</v>
      </c>
      <c r="U339" s="51">
        <v>14.1066190006564</v>
      </c>
    </row>
    <row r="340" spans="1:21" ht="14.25" customHeight="1" thickBot="1" x14ac:dyDescent="0.25">
      <c r="A340" s="52" t="s">
        <v>26</v>
      </c>
      <c r="B340" s="53">
        <f t="shared" ref="B340" si="140">D340+F340+J340+L340+N340+P340+R340+T340</f>
        <v>102737568.52000001</v>
      </c>
      <c r="C340" s="54">
        <f t="shared" ref="C340" si="141">(D340*E340+F340*G340+J340*K340+L340*M340+N340*O340+P340*Q340+R340*S340+T340*U340)/(D340+F340+J340+L340+N340+P340+R340+T340)</f>
        <v>7.0453661994238486</v>
      </c>
      <c r="D340" s="53">
        <v>3560656.55</v>
      </c>
      <c r="E340" s="54">
        <v>4.5766992045329392E-2</v>
      </c>
      <c r="F340" s="53">
        <v>46719102.270000003</v>
      </c>
      <c r="G340" s="54">
        <v>1.4283227935620999</v>
      </c>
      <c r="H340" s="53">
        <f t="shared" ref="H340" si="142">J340+L340+N340+P340+R340+T340</f>
        <v>52457809.699999996</v>
      </c>
      <c r="I340" s="54">
        <f t="shared" ref="I340" si="143">(J340*K340+L340*M340+N340*O340+P340*Q340+R340*S340+T340*U340)/(J340+L340+N340+P340+R340+T340)</f>
        <v>12.523032837469</v>
      </c>
      <c r="J340" s="53">
        <v>4699237.66</v>
      </c>
      <c r="K340" s="54">
        <v>11.950352876108798</v>
      </c>
      <c r="L340" s="53">
        <v>6606434.7699999996</v>
      </c>
      <c r="M340" s="54">
        <v>11.490179256852</v>
      </c>
      <c r="N340" s="53">
        <v>7582898.0899999999</v>
      </c>
      <c r="O340" s="54">
        <v>11.629775580394199</v>
      </c>
      <c r="P340" s="53">
        <v>17691314.359999999</v>
      </c>
      <c r="Q340" s="54">
        <v>12.538960864974399</v>
      </c>
      <c r="R340" s="53">
        <v>15329434.289999999</v>
      </c>
      <c r="S340" s="54">
        <v>13.511771356182299</v>
      </c>
      <c r="T340" s="53">
        <v>548490.53</v>
      </c>
      <c r="U340" s="54">
        <v>14.071879821334399</v>
      </c>
    </row>
    <row r="341" spans="1:21" ht="4.5" customHeight="1" x14ac:dyDescent="0.2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1" x14ac:dyDescent="0.2">
      <c r="A342" s="18" t="s">
        <v>68</v>
      </c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1" x14ac:dyDescent="0.2">
      <c r="A343" s="18" t="s">
        <v>63</v>
      </c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1" hidden="1" x14ac:dyDescent="0.2">
      <c r="A344" s="13" t="s">
        <v>65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44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I337" sqref="I337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6" t="s">
        <v>2</v>
      </c>
      <c r="B6" s="65" t="s">
        <v>70</v>
      </c>
      <c r="C6" s="65" t="s">
        <v>3</v>
      </c>
      <c r="D6" s="68" t="s">
        <v>55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7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6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4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4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:H334" si="118">J331+L331+N331+P331+R331+T331</f>
        <v>17036020.93</v>
      </c>
      <c r="I331" s="51">
        <f t="shared" ref="I331:I334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si="118"/>
        <v>17540579.16</v>
      </c>
      <c r="I332" s="54">
        <f t="shared" si="119"/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x14ac:dyDescent="0.2">
      <c r="A333" s="49" t="s">
        <v>89</v>
      </c>
      <c r="B333" s="50">
        <f t="shared" si="117"/>
        <v>78766643.830000013</v>
      </c>
      <c r="C333" s="51">
        <f t="shared" si="114"/>
        <v>4.2095893352486904</v>
      </c>
      <c r="D333" s="50">
        <v>56952437.259999998</v>
      </c>
      <c r="E333" s="51">
        <v>2.1520330109152601</v>
      </c>
      <c r="F333" s="50">
        <v>3984737.17</v>
      </c>
      <c r="G333" s="51">
        <v>1.3453272363255999</v>
      </c>
      <c r="H333" s="50">
        <f t="shared" si="118"/>
        <v>17829469.399999999</v>
      </c>
      <c r="I333" s="51">
        <f t="shared" si="119"/>
        <v>11.422152773660212</v>
      </c>
      <c r="J333" s="50">
        <v>1194266.77</v>
      </c>
      <c r="K333" s="51">
        <v>11.964998151292399</v>
      </c>
      <c r="L333" s="50">
        <v>2368043.64</v>
      </c>
      <c r="M333" s="51">
        <v>13.155738537825298</v>
      </c>
      <c r="N333" s="50">
        <v>4718278.8899999997</v>
      </c>
      <c r="O333" s="51">
        <v>13.465968657058299</v>
      </c>
      <c r="P333" s="50">
        <v>4758582.34</v>
      </c>
      <c r="Q333" s="51">
        <v>12.378911487974799</v>
      </c>
      <c r="R333" s="50">
        <v>3924247.76</v>
      </c>
      <c r="S333" s="51">
        <v>8.4498322929029293</v>
      </c>
      <c r="T333" s="50">
        <v>866050</v>
      </c>
      <c r="U333" s="51">
        <v>3.0098262225044699</v>
      </c>
    </row>
    <row r="334" spans="1:21" ht="14.25" customHeight="1" x14ac:dyDescent="0.2">
      <c r="A334" s="49" t="s">
        <v>20</v>
      </c>
      <c r="B334" s="50">
        <f t="shared" si="117"/>
        <v>82510093.890000001</v>
      </c>
      <c r="C334" s="51">
        <f t="shared" si="114"/>
        <v>4.1918303563985875</v>
      </c>
      <c r="D334" s="50">
        <v>59185025.090000004</v>
      </c>
      <c r="E334" s="51">
        <v>2.1278344990526699</v>
      </c>
      <c r="F334" s="50">
        <v>3919428.5</v>
      </c>
      <c r="G334" s="51">
        <v>0.86731010748123094</v>
      </c>
      <c r="H334" s="50">
        <f t="shared" si="118"/>
        <v>19405640.300000001</v>
      </c>
      <c r="I334" s="51">
        <f t="shared" si="119"/>
        <v>11.158251660987435</v>
      </c>
      <c r="J334" s="50">
        <v>880574.7</v>
      </c>
      <c r="K334" s="51">
        <v>11.894322909913299</v>
      </c>
      <c r="L334" s="50">
        <v>2777370.83</v>
      </c>
      <c r="M334" s="51">
        <v>14.006771636936898</v>
      </c>
      <c r="N334" s="50">
        <v>4543755.6100000003</v>
      </c>
      <c r="O334" s="51">
        <v>13.1527592797624</v>
      </c>
      <c r="P334" s="50">
        <v>6189828.0499999998</v>
      </c>
      <c r="Q334" s="51">
        <v>11.218944329285499</v>
      </c>
      <c r="R334" s="50">
        <v>4148061.11</v>
      </c>
      <c r="S334" s="51">
        <v>8.5206698533426408</v>
      </c>
      <c r="T334" s="50">
        <v>866050</v>
      </c>
      <c r="U334" s="51">
        <v>3.0098262225044699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86569891.409999996</v>
      </c>
      <c r="C335" s="51">
        <f t="shared" ref="C335" si="121">(D335*E335+F335*G335+J335*K335+L335*M335+N335*O335+P335*Q335+R335*S335+T335*U335)/(D335+F335+J335+L335+N335+P335+R335+T335)</f>
        <v>4.4246115065665137</v>
      </c>
      <c r="D335" s="50">
        <v>62564972.450000003</v>
      </c>
      <c r="E335" s="51">
        <v>2.4551565720604698</v>
      </c>
      <c r="F335" s="50">
        <v>3851640.54</v>
      </c>
      <c r="G335" s="51">
        <v>0.88680047474004409</v>
      </c>
      <c r="H335" s="50">
        <f t="shared" ref="H335" si="122">J335+L335+N335+P335+R335+T335</f>
        <v>20153278.419999998</v>
      </c>
      <c r="I335" s="51">
        <f t="shared" ref="I335" si="123">(J335*K335+L335*M335+N335*O335+P335*Q335+R335*S335+T335*U335)/(J335+L335+N335+P335+R335+T335)</f>
        <v>11.214835273639805</v>
      </c>
      <c r="J335" s="50">
        <v>1510690.7</v>
      </c>
      <c r="K335" s="51">
        <v>13.3530472736742</v>
      </c>
      <c r="L335" s="50">
        <v>3190524.33</v>
      </c>
      <c r="M335" s="51">
        <v>13.670589277343</v>
      </c>
      <c r="N335" s="50">
        <v>3276475.62</v>
      </c>
      <c r="O335" s="51">
        <v>12.864557136640599</v>
      </c>
      <c r="P335" s="50">
        <v>7180363.46</v>
      </c>
      <c r="Q335" s="51">
        <v>11.097520602529498</v>
      </c>
      <c r="R335" s="50">
        <v>4129174.31</v>
      </c>
      <c r="S335" s="51">
        <v>9.1509157977397209</v>
      </c>
      <c r="T335" s="50">
        <v>866050</v>
      </c>
      <c r="U335" s="51">
        <v>3.0098262225044699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88682420.799999982</v>
      </c>
      <c r="C336" s="51">
        <f t="shared" ref="C336" si="125">(D336*E336+F336*G336+J336*K336+L336*M336+N336*O336+P336*Q336+R336*S336+T336*U336)/(D336+F336+J336+L336+N336+P336+R336+T336)</f>
        <v>4.4151518980298299</v>
      </c>
      <c r="D336" s="50">
        <v>63211871.57</v>
      </c>
      <c r="E336" s="51">
        <v>2.24559241918677</v>
      </c>
      <c r="F336" s="50">
        <v>3593383.4</v>
      </c>
      <c r="G336" s="51">
        <v>0.77474773991553503</v>
      </c>
      <c r="H336" s="50">
        <f t="shared" ref="H336" si="126">J336+L336+N336+P336+R336+T336</f>
        <v>21877165.829999998</v>
      </c>
      <c r="I336" s="51">
        <f t="shared" ref="I336" si="127">(J336*K336+L336*M336+N336*O336+P336*Q336+R336*S336+T336*U336)/(J336+L336+N336+P336+R336+T336)</f>
        <v>11.28182211383824</v>
      </c>
      <c r="J336" s="50">
        <v>1326254.5</v>
      </c>
      <c r="K336" s="51">
        <v>14.145486869978599</v>
      </c>
      <c r="L336" s="50">
        <v>3407205.02</v>
      </c>
      <c r="M336" s="51">
        <v>13.003774641333399</v>
      </c>
      <c r="N336" s="50">
        <v>2383152.96</v>
      </c>
      <c r="O336" s="51">
        <v>12.516303948488499</v>
      </c>
      <c r="P336" s="50">
        <v>9754115.7400000002</v>
      </c>
      <c r="Q336" s="51">
        <v>11.518123376358501</v>
      </c>
      <c r="R336" s="50">
        <v>4140387.61</v>
      </c>
      <c r="S336" s="51">
        <v>9.4105237824339802</v>
      </c>
      <c r="T336" s="50">
        <v>866050</v>
      </c>
      <c r="U336" s="51">
        <v>3.0098262225044699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91035648.030000001</v>
      </c>
      <c r="C337" s="51">
        <f t="shared" ref="C337" si="129">(D337*E337+F337*G337+J337*K337+L337*M337+N337*O337+P337*Q337+R337*S337+T337*U337)/(D337+F337+J337+L337+N337+P337+R337+T337)</f>
        <v>4.4746464886069672</v>
      </c>
      <c r="D337" s="50">
        <v>64878476.009999998</v>
      </c>
      <c r="E337" s="51">
        <v>2.3605600347393199</v>
      </c>
      <c r="F337" s="50">
        <v>4019679.66</v>
      </c>
      <c r="G337" s="51">
        <v>1.17423617092413</v>
      </c>
      <c r="H337" s="50">
        <f t="shared" ref="H337" si="130">J337+L337+N337+P337+R337+T337</f>
        <v>22137492.359999999</v>
      </c>
      <c r="I337" s="51">
        <f t="shared" ref="I337" si="131">(J337*K337+L337*M337+N337*O337+P337*Q337+R337*S337+T337*U337)/(J337+L337+N337+P337+R337+T337)</f>
        <v>11.269693418843922</v>
      </c>
      <c r="J337" s="50">
        <v>1985582.24</v>
      </c>
      <c r="K337" s="51">
        <v>12.8369601163435</v>
      </c>
      <c r="L337" s="50">
        <v>2534546.69</v>
      </c>
      <c r="M337" s="51">
        <v>13.121154783579899</v>
      </c>
      <c r="N337" s="50">
        <v>1622167.72</v>
      </c>
      <c r="O337" s="51">
        <v>11.6782391802865</v>
      </c>
      <c r="P337" s="50">
        <v>10632717.68</v>
      </c>
      <c r="Q337" s="51">
        <v>11.769477319066699</v>
      </c>
      <c r="R337" s="50">
        <v>4496428.03</v>
      </c>
      <c r="S337" s="51">
        <v>9.7956600255870203</v>
      </c>
      <c r="T337" s="50">
        <v>866050</v>
      </c>
      <c r="U337" s="51">
        <v>3.0098262225044699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97438997.560000002</v>
      </c>
      <c r="C338" s="51">
        <f t="shared" ref="C338" si="133">(D338*E338+F338*G338+J338*K338+L338*M338+N338*O338+P338*Q338+R338*S338+T338*U338)/(D338+F338+J338+L338+N338+P338+R338+T338)</f>
        <v>4.3612112362047606</v>
      </c>
      <c r="D338" s="50">
        <v>69207913.219999999</v>
      </c>
      <c r="E338" s="51">
        <v>2.4216992909369499</v>
      </c>
      <c r="F338" s="50">
        <v>6886352.8499999996</v>
      </c>
      <c r="G338" s="51">
        <v>2.5799645466613002</v>
      </c>
      <c r="H338" s="50">
        <f t="shared" ref="H338" si="134">J338+L338+N338+P338+R338+T338</f>
        <v>21344731.489999998</v>
      </c>
      <c r="I338" s="51">
        <f t="shared" ref="I338" si="135">(J338*K338+L338*M338+N338*O338+P338*Q338+R338*S338+T338*U338)/(J338+L338+N338+P338+R338+T338)</f>
        <v>11.224538033403968</v>
      </c>
      <c r="J338" s="50">
        <v>1418068.4</v>
      </c>
      <c r="K338" s="51">
        <v>13.0021600551849</v>
      </c>
      <c r="L338" s="50">
        <v>1853747.02</v>
      </c>
      <c r="M338" s="51">
        <v>12.914223999237999</v>
      </c>
      <c r="N338" s="50">
        <v>4528188.59</v>
      </c>
      <c r="O338" s="51">
        <v>10.277378723287701</v>
      </c>
      <c r="P338" s="50">
        <v>8999818.9399999995</v>
      </c>
      <c r="Q338" s="51">
        <v>12.088247424742098</v>
      </c>
      <c r="R338" s="50">
        <v>3678858.54</v>
      </c>
      <c r="S338" s="51">
        <v>10.674638951352598</v>
      </c>
      <c r="T338" s="50">
        <v>866050</v>
      </c>
      <c r="U338" s="51">
        <v>3.0098262225044699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107613307.54000002</v>
      </c>
      <c r="C339" s="51">
        <f t="shared" ref="C339" si="137">(D339*E339+F339*G339+J339*K339+L339*M339+N339*O339+P339*Q339+R339*S339+T339*U339)/(D339+F339+J339+L339+N339+P339+R339+T339)</f>
        <v>4.3066171270689244</v>
      </c>
      <c r="D339" s="50">
        <v>76311603.340000004</v>
      </c>
      <c r="E339" s="51">
        <v>2.3662888588379101</v>
      </c>
      <c r="F339" s="50">
        <v>9650024.2799999993</v>
      </c>
      <c r="G339" s="51">
        <v>3.9594072393463398</v>
      </c>
      <c r="H339" s="50">
        <f t="shared" ref="H339" si="138">J339+L339+N339+P339+R339+T339</f>
        <v>21651679.919999998</v>
      </c>
      <c r="I339" s="51">
        <f t="shared" ref="I339" si="139">(J339*K339+L339*M339+N339*O339+P339*Q339+R339*S339+T339*U339)/(J339+L339+N339+P339+R339+T339)</f>
        <v>11.300076551967599</v>
      </c>
      <c r="J339" s="50">
        <v>1118896.7</v>
      </c>
      <c r="K339" s="51">
        <v>13.2483240365263</v>
      </c>
      <c r="L339" s="50">
        <v>1069688.98</v>
      </c>
      <c r="M339" s="51">
        <v>11.770088229758098</v>
      </c>
      <c r="N339" s="50">
        <v>4437201.3099999996</v>
      </c>
      <c r="O339" s="51">
        <v>10.358186931843299</v>
      </c>
      <c r="P339" s="50">
        <v>10462341.699999999</v>
      </c>
      <c r="Q339" s="51">
        <v>12.275494870914001</v>
      </c>
      <c r="R339" s="50">
        <v>3697501.23</v>
      </c>
      <c r="S339" s="51">
        <v>10.8866382601312</v>
      </c>
      <c r="T339" s="50">
        <v>866050</v>
      </c>
      <c r="U339" s="51">
        <v>3.0098262225044699</v>
      </c>
    </row>
    <row r="340" spans="1:21" ht="14.25" customHeight="1" thickBot="1" x14ac:dyDescent="0.25">
      <c r="A340" s="52" t="s">
        <v>26</v>
      </c>
      <c r="B340" s="53">
        <f t="shared" ref="B340" si="140">D340+F340+J340+L340+N340+P340+R340+T340</f>
        <v>109340947.01000002</v>
      </c>
      <c r="C340" s="54">
        <f t="shared" ref="C340" si="141">(D340*E340+F340*G340+J340*K340+L340*M340+N340*O340+P340*Q340+R340*S340+T340*U340)/(D340+F340+J340+L340+N340+P340+R340+T340)</f>
        <v>4.3445778898371366</v>
      </c>
      <c r="D340" s="53">
        <v>76738262.680000007</v>
      </c>
      <c r="E340" s="54">
        <v>2.3794092979783903</v>
      </c>
      <c r="F340" s="53">
        <v>10368960.82</v>
      </c>
      <c r="G340" s="54">
        <v>3.8918600274545203</v>
      </c>
      <c r="H340" s="53">
        <f t="shared" ref="H340" si="142">J340+L340+N340+P340+R340+T340</f>
        <v>22233723.509999998</v>
      </c>
      <c r="I340" s="54">
        <f t="shared" ref="I340" si="143">(J340*K340+L340*M340+N340*O340+P340*Q340+R340*S340+T340*U340)/(J340+L340+N340+P340+R340+T340)</f>
        <v>11.338360884402308</v>
      </c>
      <c r="J340" s="53">
        <v>739613.49</v>
      </c>
      <c r="K340" s="54">
        <v>12.431754246532201</v>
      </c>
      <c r="L340" s="53">
        <v>904301.37</v>
      </c>
      <c r="M340" s="54">
        <v>11.004290931019998</v>
      </c>
      <c r="N340" s="53">
        <v>4840445.07</v>
      </c>
      <c r="O340" s="54">
        <v>10.671009980989199</v>
      </c>
      <c r="P340" s="53">
        <v>11065094.18</v>
      </c>
      <c r="Q340" s="54">
        <v>12.263221886350003</v>
      </c>
      <c r="R340" s="53">
        <v>3819219.4</v>
      </c>
      <c r="S340" s="54">
        <v>11.260664855598499</v>
      </c>
      <c r="T340" s="53">
        <v>865050</v>
      </c>
      <c r="U340" s="54">
        <v>2.9998265996185198</v>
      </c>
    </row>
    <row r="341" spans="1:21" ht="5.0999999999999996" customHeight="1" x14ac:dyDescent="0.2">
      <c r="A341" s="21"/>
      <c r="B341" s="22"/>
      <c r="C341" s="25"/>
      <c r="D341" s="22"/>
      <c r="E341" s="25"/>
      <c r="F341" s="22"/>
      <c r="G341" s="25"/>
      <c r="H341" s="22"/>
      <c r="I341" s="25"/>
      <c r="J341" s="22"/>
      <c r="K341" s="25"/>
      <c r="L341" s="22"/>
      <c r="M341" s="25"/>
      <c r="N341" s="22"/>
      <c r="O341" s="25"/>
      <c r="P341" s="22"/>
      <c r="Q341" s="25"/>
      <c r="R341" s="22"/>
      <c r="S341" s="25"/>
      <c r="T341" s="22"/>
      <c r="U341" s="28"/>
    </row>
    <row r="342" spans="1:21" x14ac:dyDescent="0.2">
      <c r="A342" s="18" t="s">
        <v>67</v>
      </c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1" x14ac:dyDescent="0.2">
      <c r="A343" s="18" t="s">
        <v>63</v>
      </c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1" hidden="1" x14ac:dyDescent="0.2">
      <c r="A344" s="13" t="s">
        <v>65</v>
      </c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J180" sqref="J180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59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6" si="104">D161+F161+H161</f>
        <v>4328051.9499999993</v>
      </c>
      <c r="C161" s="51">
        <f t="shared" ref="C161:C166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:H166" si="108">J163+L163+N163+P163+R163+T163</f>
        <v>2907996.04</v>
      </c>
      <c r="I163" s="51">
        <f t="shared" ref="I163:I166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si="108"/>
        <v>2996506.7</v>
      </c>
      <c r="I164" s="54">
        <f t="shared" si="109"/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x14ac:dyDescent="0.2">
      <c r="A165" s="49" t="s">
        <v>89</v>
      </c>
      <c r="B165" s="50">
        <f t="shared" si="104"/>
        <v>5102009.45</v>
      </c>
      <c r="C165" s="51">
        <f t="shared" si="105"/>
        <v>7.6447955109726529</v>
      </c>
      <c r="D165" s="50">
        <v>331984.69</v>
      </c>
      <c r="E165" s="51">
        <v>9.2139626679772504E-2</v>
      </c>
      <c r="F165" s="50">
        <v>1701928.51</v>
      </c>
      <c r="G165" s="51">
        <v>0.31231315891170996</v>
      </c>
      <c r="H165" s="50">
        <f t="shared" si="108"/>
        <v>3068096.25</v>
      </c>
      <c r="I165" s="51">
        <f t="shared" si="109"/>
        <v>12.529494576873217</v>
      </c>
      <c r="J165" s="50">
        <v>91744.13</v>
      </c>
      <c r="K165" s="51">
        <v>9.7674657070703095</v>
      </c>
      <c r="L165" s="50">
        <v>192277.94</v>
      </c>
      <c r="M165" s="51">
        <v>11.332155676309</v>
      </c>
      <c r="N165" s="50">
        <v>1297165.71</v>
      </c>
      <c r="O165" s="51">
        <v>12.237367152034899</v>
      </c>
      <c r="P165" s="50">
        <v>797279.25</v>
      </c>
      <c r="Q165" s="51">
        <v>12.655051000261201</v>
      </c>
      <c r="R165" s="50">
        <v>679039.96</v>
      </c>
      <c r="S165" s="51">
        <v>13.6233510254684</v>
      </c>
      <c r="T165" s="50">
        <v>10589.26</v>
      </c>
      <c r="U165" s="51">
        <v>14.388330912641699</v>
      </c>
    </row>
    <row r="166" spans="1:21" x14ac:dyDescent="0.2">
      <c r="A166" s="49" t="s">
        <v>20</v>
      </c>
      <c r="B166" s="50">
        <f t="shared" si="104"/>
        <v>5191152.16</v>
      </c>
      <c r="C166" s="51">
        <f t="shared" si="105"/>
        <v>7.7007477765783738</v>
      </c>
      <c r="D166" s="50">
        <v>348520.68</v>
      </c>
      <c r="E166" s="51">
        <v>0.10171586202574801</v>
      </c>
      <c r="F166" s="50">
        <v>1709118.64</v>
      </c>
      <c r="G166" s="51">
        <v>0.33255505978215799</v>
      </c>
      <c r="H166" s="50">
        <f t="shared" si="108"/>
        <v>3133512.84</v>
      </c>
      <c r="I166" s="51">
        <f t="shared" si="109"/>
        <v>12.564788890764536</v>
      </c>
      <c r="J166" s="50">
        <v>128226.13</v>
      </c>
      <c r="K166" s="51">
        <v>11.117611858830999</v>
      </c>
      <c r="L166" s="50">
        <v>584819.87</v>
      </c>
      <c r="M166" s="51">
        <v>11.9048310331863</v>
      </c>
      <c r="N166" s="50">
        <v>993631.96</v>
      </c>
      <c r="O166" s="51">
        <v>12.4981018199133</v>
      </c>
      <c r="P166" s="50">
        <v>704180.59</v>
      </c>
      <c r="Q166" s="51">
        <v>12.34541132879</v>
      </c>
      <c r="R166" s="50">
        <v>713786.54</v>
      </c>
      <c r="S166" s="51">
        <v>13.652395777174499</v>
      </c>
      <c r="T166" s="50">
        <v>8867.75</v>
      </c>
      <c r="U166" s="51">
        <v>14.363108454794098</v>
      </c>
    </row>
    <row r="167" spans="1:21" x14ac:dyDescent="0.2">
      <c r="A167" s="49" t="s">
        <v>21</v>
      </c>
      <c r="B167" s="50">
        <f t="shared" ref="B167" si="110">D167+F167+H167</f>
        <v>5338252.28</v>
      </c>
      <c r="C167" s="51">
        <f t="shared" ref="C167" si="111">(D167*E167+F167*G167+J167*K167+L167*M167+N167*O167+P167*Q167+R167*S167+T167*U167)/(D167+F167+J167+L167+N167+P167+R167+T167)</f>
        <v>7.5720559227672943</v>
      </c>
      <c r="D167" s="50">
        <v>434250.93</v>
      </c>
      <c r="E167" s="51">
        <v>7.0087391637825597E-2</v>
      </c>
      <c r="F167" s="50">
        <v>1734978.36</v>
      </c>
      <c r="G167" s="51">
        <v>0.34614415940035104</v>
      </c>
      <c r="H167" s="50">
        <f t="shared" ref="H167" si="112">J167+L167+N167+P167+R167+T167</f>
        <v>3169022.99</v>
      </c>
      <c r="I167" s="51">
        <f t="shared" ref="I167" si="113">(J167*K167+L167*M167+N167*O167+P167*Q167+R167*S167+T167*U167)/H167</f>
        <v>12.556095925640482</v>
      </c>
      <c r="J167" s="50">
        <v>100759.11</v>
      </c>
      <c r="K167" s="51">
        <v>9.5681379996310003</v>
      </c>
      <c r="L167" s="50">
        <v>1140185.97</v>
      </c>
      <c r="M167" s="51">
        <v>12.109868752638699</v>
      </c>
      <c r="N167" s="50">
        <v>529427.29</v>
      </c>
      <c r="O167" s="51">
        <v>12.899098691909098</v>
      </c>
      <c r="P167" s="50">
        <v>669479.93000000005</v>
      </c>
      <c r="Q167" s="51">
        <v>12.396122716330002</v>
      </c>
      <c r="R167" s="50">
        <v>716627.24</v>
      </c>
      <c r="S167" s="51">
        <v>13.551137340662599</v>
      </c>
      <c r="T167" s="50">
        <v>12543.45</v>
      </c>
      <c r="U167" s="51">
        <v>14.3320019532106</v>
      </c>
    </row>
    <row r="168" spans="1:21" x14ac:dyDescent="0.2">
      <c r="A168" s="49" t="s">
        <v>22</v>
      </c>
      <c r="B168" s="50">
        <f t="shared" ref="B168" si="114">D168+F168+H168</f>
        <v>5538351.3300000001</v>
      </c>
      <c r="C168" s="51">
        <f t="shared" ref="C168" si="115">(D168*E168+F168*G168+J168*K168+L168*M168+N168*O168+P168*Q168+R168*S168+T168*U168)/(D168+F168+J168+L168+N168+P168+R168+T168)</f>
        <v>7.3864692423006719</v>
      </c>
      <c r="D168" s="50">
        <v>490601.53</v>
      </c>
      <c r="E168" s="51">
        <v>5.9376421634885601E-2</v>
      </c>
      <c r="F168" s="50">
        <v>1856303.16</v>
      </c>
      <c r="G168" s="51">
        <v>0.36322608533403605</v>
      </c>
      <c r="H168" s="50">
        <f t="shared" ref="H168" si="116">J168+L168+N168+P168+R168+T168</f>
        <v>3191446.64</v>
      </c>
      <c r="I168" s="51">
        <f t="shared" ref="I168" si="117">(J168*K168+L168*M168+N168*O168+P168*Q168+R168*S168+T168*U168)/H168</f>
        <v>12.597883779375996</v>
      </c>
      <c r="J168" s="50">
        <v>517266.54</v>
      </c>
      <c r="K168" s="51">
        <v>11.699208275292698</v>
      </c>
      <c r="L168" s="50">
        <v>811553.09</v>
      </c>
      <c r="M168" s="51">
        <v>12.236259103763597</v>
      </c>
      <c r="N168" s="50">
        <v>525400.02</v>
      </c>
      <c r="O168" s="51">
        <v>12.950683489505799</v>
      </c>
      <c r="P168" s="50">
        <v>588982.04</v>
      </c>
      <c r="Q168" s="51">
        <v>12.312304187747399</v>
      </c>
      <c r="R168" s="50">
        <v>735508.08</v>
      </c>
      <c r="S168" s="51">
        <v>13.575801489631498</v>
      </c>
      <c r="T168" s="50">
        <v>12736.87</v>
      </c>
      <c r="U168" s="51">
        <v>14.317795321770598</v>
      </c>
    </row>
    <row r="169" spans="1:21" x14ac:dyDescent="0.2">
      <c r="A169" s="49" t="s">
        <v>23</v>
      </c>
      <c r="B169" s="50">
        <f t="shared" ref="B169" si="118">D169+F169+H169</f>
        <v>5518956.7200000007</v>
      </c>
      <c r="C169" s="51">
        <f t="shared" ref="C169" si="119">(D169*E169+F169*G169+J169*K169+L169*M169+N169*O169+P169*Q169+R169*S169+T169*U169)/(D169+F169+J169+L169+N169+P169+R169+T169)</f>
        <v>6.5768941717665763</v>
      </c>
      <c r="D169" s="50">
        <v>979587.12</v>
      </c>
      <c r="E169" s="51">
        <v>1.9351087425486E-2</v>
      </c>
      <c r="F169" s="50">
        <v>1744254.6800000004</v>
      </c>
      <c r="G169" s="51">
        <v>0.391951757870588</v>
      </c>
      <c r="H169" s="50">
        <f t="shared" ref="H169" si="120">J169+L169+N169+P169+R169+T169</f>
        <v>2795114.92</v>
      </c>
      <c r="I169" s="51">
        <f t="shared" ref="I169" si="121">(J169*K169+L169*M169+N169*O169+P169*Q169+R169*S169+T169*U169)/H169</f>
        <v>12.734708783279647</v>
      </c>
      <c r="J169" s="50">
        <v>567629.32999999996</v>
      </c>
      <c r="K169" s="51">
        <v>12.052678589036299</v>
      </c>
      <c r="L169" s="50">
        <v>382542.19</v>
      </c>
      <c r="M169" s="51">
        <v>12.930322396596301</v>
      </c>
      <c r="N169" s="50">
        <v>447088.48</v>
      </c>
      <c r="O169" s="51">
        <v>12.416583401343699</v>
      </c>
      <c r="P169" s="50">
        <v>632897.09</v>
      </c>
      <c r="Q169" s="51">
        <v>12.379499953143998</v>
      </c>
      <c r="R169" s="50">
        <v>748321.23</v>
      </c>
      <c r="S169" s="51">
        <v>13.611788108430398</v>
      </c>
      <c r="T169" s="50">
        <v>16636.599999999999</v>
      </c>
      <c r="U169" s="51">
        <v>14.118022149958501</v>
      </c>
    </row>
    <row r="170" spans="1:21" x14ac:dyDescent="0.2">
      <c r="A170" s="49" t="s">
        <v>24</v>
      </c>
      <c r="B170" s="50">
        <f t="shared" ref="B170" si="122">D170+F170+H170</f>
        <v>5670910.1099999994</v>
      </c>
      <c r="C170" s="51">
        <f t="shared" ref="C170" si="123">(D170*E170+F170*G170+J170*K170+L170*M170+N170*O170+P170*Q170+R170*S170+T170*U170)/(D170+F170+J170+L170+N170+P170+R170+T170)</f>
        <v>6.1797864491454675</v>
      </c>
      <c r="D170" s="50">
        <v>388221.13</v>
      </c>
      <c r="E170" s="51">
        <v>4.62797514395984E-2</v>
      </c>
      <c r="F170" s="50">
        <v>1977484.63</v>
      </c>
      <c r="G170" s="51">
        <v>0.45194839820322597</v>
      </c>
      <c r="H170" s="50">
        <f t="shared" ref="H170" si="124">J170+L170+N170+P170+R170+T170</f>
        <v>3305204.35</v>
      </c>
      <c r="I170" s="51">
        <f t="shared" ref="I170" si="125">(J170*K170+L170*M170+N170*O170+P170*Q170+R170*S170+T170*U170)/H170</f>
        <v>10.327145328760093</v>
      </c>
      <c r="J170" s="50">
        <v>174237.92</v>
      </c>
      <c r="K170" s="51">
        <v>12.5021705929456</v>
      </c>
      <c r="L170" s="50">
        <v>1234393.8600000001</v>
      </c>
      <c r="M170" s="51">
        <v>6.0368001538828091</v>
      </c>
      <c r="N170" s="50">
        <v>442799.38</v>
      </c>
      <c r="O170" s="51">
        <v>11.892016571477599</v>
      </c>
      <c r="P170" s="50">
        <v>662413.96</v>
      </c>
      <c r="Q170" s="51">
        <v>12.800437196703999</v>
      </c>
      <c r="R170" s="50">
        <v>776911.17</v>
      </c>
      <c r="S170" s="51">
        <v>13.585189937609</v>
      </c>
      <c r="T170" s="50">
        <v>14448.06</v>
      </c>
      <c r="U170" s="51">
        <v>14.101045607507199</v>
      </c>
    </row>
    <row r="171" spans="1:21" x14ac:dyDescent="0.2">
      <c r="A171" s="49" t="s">
        <v>25</v>
      </c>
      <c r="B171" s="50">
        <f t="shared" ref="B171" si="126">D171+F171+H171</f>
        <v>5539183.2400000002</v>
      </c>
      <c r="C171" s="51">
        <f t="shared" ref="C171" si="127">(D171*E171+F171*G171+J171*K171+L171*M171+N171*O171+P171*Q171+R171*S171+T171*U171)/(D171+F171+J171+L171+N171+P171+R171+T171)</f>
        <v>6.3521501616364677</v>
      </c>
      <c r="D171" s="50">
        <v>326575.61</v>
      </c>
      <c r="E171" s="51">
        <v>6.1807593347218998E-2</v>
      </c>
      <c r="F171" s="50">
        <v>1909322.03</v>
      </c>
      <c r="G171" s="51">
        <v>0.50696673939282999</v>
      </c>
      <c r="H171" s="50">
        <f t="shared" ref="H171" si="128">J171+L171+N171+P171+R171+T171</f>
        <v>3303285.6</v>
      </c>
      <c r="I171" s="51">
        <f t="shared" ref="I171" si="129">(J171*K171+L171*M171+N171*O171+P171*Q171+R171*S171+T171*U171)/H171</f>
        <v>10.352594428044615</v>
      </c>
      <c r="J171" s="50">
        <v>1059346.27</v>
      </c>
      <c r="K171" s="51">
        <v>5.0269042282085898</v>
      </c>
      <c r="L171" s="50">
        <v>342567.98</v>
      </c>
      <c r="M171" s="51">
        <v>12.480244909346199</v>
      </c>
      <c r="N171" s="50">
        <v>356125.39</v>
      </c>
      <c r="O171" s="51">
        <v>11.6578868291306</v>
      </c>
      <c r="P171" s="50">
        <v>746464.81</v>
      </c>
      <c r="Q171" s="51">
        <v>12.823025380258699</v>
      </c>
      <c r="R171" s="50">
        <v>782265.82</v>
      </c>
      <c r="S171" s="51">
        <v>13.600937670522301</v>
      </c>
      <c r="T171" s="50">
        <v>16515.330000000002</v>
      </c>
      <c r="U171" s="51">
        <v>14.159947588089402</v>
      </c>
    </row>
    <row r="172" spans="1:21" ht="13.5" thickBot="1" x14ac:dyDescent="0.25">
      <c r="A172" s="52" t="s">
        <v>26</v>
      </c>
      <c r="B172" s="53">
        <f t="shared" ref="B172" si="130">D172+F172+H172</f>
        <v>5437084.7199999997</v>
      </c>
      <c r="C172" s="54">
        <f t="shared" ref="C172" si="131">(D172*E172+F172*G172+J172*K172+L172*M172+N172*O172+P172*Q172+R172*S172+T172*U172)/(D172+F172+J172+L172+N172+P172+R172+T172)</f>
        <v>6.0317526523846494</v>
      </c>
      <c r="D172" s="53">
        <v>1015729.32</v>
      </c>
      <c r="E172" s="54">
        <v>2.91538999779981E-2</v>
      </c>
      <c r="F172" s="53">
        <v>1954106.5</v>
      </c>
      <c r="G172" s="54">
        <v>0.51552899035953303</v>
      </c>
      <c r="H172" s="53">
        <f t="shared" ref="H172" si="132">J172+L172+N172+P172+R172+T172</f>
        <v>2467248.9</v>
      </c>
      <c r="I172" s="54">
        <f t="shared" ref="I172" si="133">(J172*K172+L172*M172+N172*O172+P172*Q172+R172*S172+T172*U172)/H172</f>
        <v>12.871882994496438</v>
      </c>
      <c r="J172" s="53">
        <v>184709.58</v>
      </c>
      <c r="K172" s="54">
        <v>12.099092099067098</v>
      </c>
      <c r="L172" s="53">
        <v>278679.53999999998</v>
      </c>
      <c r="M172" s="54">
        <v>12.386191419362898</v>
      </c>
      <c r="N172" s="53">
        <v>327840.59000000003</v>
      </c>
      <c r="O172" s="54">
        <v>11.798389658522799</v>
      </c>
      <c r="P172" s="53">
        <v>853834.68</v>
      </c>
      <c r="Q172" s="54">
        <v>12.8109636955716</v>
      </c>
      <c r="R172" s="53">
        <v>806040.49</v>
      </c>
      <c r="S172" s="54">
        <v>13.6946810065336</v>
      </c>
      <c r="T172" s="53">
        <v>16144.02</v>
      </c>
      <c r="U172" s="54">
        <v>14.038591930634398</v>
      </c>
    </row>
    <row r="173" spans="1:21" x14ac:dyDescent="0.2">
      <c r="A173" s="27"/>
      <c r="B173" s="23"/>
      <c r="C173" s="58"/>
      <c r="D173" s="23"/>
      <c r="E173" s="58"/>
      <c r="F173" s="23"/>
      <c r="G173" s="58"/>
      <c r="H173" s="23"/>
      <c r="I173" s="58"/>
      <c r="J173" s="23"/>
      <c r="K173" s="58"/>
      <c r="L173" s="23"/>
      <c r="M173" s="58"/>
      <c r="N173" s="23"/>
      <c r="O173" s="58"/>
      <c r="P173" s="23"/>
      <c r="Q173" s="58"/>
      <c r="R173" s="23"/>
      <c r="S173" s="58"/>
      <c r="T173" s="23"/>
      <c r="U173" s="58"/>
    </row>
    <row r="174" spans="1:21" hidden="1" x14ac:dyDescent="0.2">
      <c r="A174" s="13" t="s">
        <v>60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43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F337" sqref="F337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8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24.75" customHeight="1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x14ac:dyDescent="0.2">
      <c r="A333" s="49" t="s">
        <v>89</v>
      </c>
      <c r="B333" s="50">
        <f>'11.individulas FC'!B333+'12.legal entities FC'!B333+'13.non-residents FC'!B165</f>
        <v>162705458.36999997</v>
      </c>
      <c r="C333" s="51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0">
        <f>'11.individulas FC'!D333+'12.legal entities FC'!D333+'13.non-residents FC'!D165</f>
        <v>70995848.639999986</v>
      </c>
      <c r="E333" s="51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0">
        <f>'11.individulas FC'!F333+'12.legal entities FC'!F333+'13.non-residents FC'!F165</f>
        <v>64835133.260000005</v>
      </c>
      <c r="G333" s="51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0">
        <f t="shared" ref="H333:H334" si="18">J333+L333+N333+P333+R333+T333</f>
        <v>26874476.469999999</v>
      </c>
      <c r="I333" s="51">
        <f t="shared" ref="I333:I334" si="19">(J333*K333+L333*M333+N333*O333+P333*Q333+R333*S333+T333*U333)/(J333+L333+N333+P333+R333+T333)</f>
        <v>2.3723182138885401</v>
      </c>
      <c r="J333" s="50">
        <f>'11.individulas FC'!J333+'12.legal entities FC'!J333+'13.non-residents FC'!J165</f>
        <v>3597113.8099999996</v>
      </c>
      <c r="K333" s="51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0">
        <f>'11.individulas FC'!L333+'12.legal entities FC'!L333+'13.non-residents FC'!L165</f>
        <v>4484484.0199999996</v>
      </c>
      <c r="M333" s="51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0">
        <f>'11.individulas FC'!N333+'12.legal entities FC'!N333+'13.non-residents FC'!N165</f>
        <v>4213622.2399999993</v>
      </c>
      <c r="O333" s="51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0">
        <f>'11.individulas FC'!P333+'12.legal entities FC'!P333+'13.non-residents FC'!P165</f>
        <v>8634708.0600000005</v>
      </c>
      <c r="Q333" s="51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0">
        <f>'11.individulas FC'!R333+'12.legal entities FC'!R333+'13.non-residents FC'!R165</f>
        <v>5383988.6600000001</v>
      </c>
      <c r="S333" s="51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0">
        <f>'11.individulas FC'!T333+'12.legal entities FC'!T333+'13.non-residents FC'!T165</f>
        <v>560559.67999999993</v>
      </c>
      <c r="U333" s="51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14.25" customHeight="1" x14ac:dyDescent="0.2">
      <c r="A334" s="49" t="s">
        <v>20</v>
      </c>
      <c r="B334" s="50">
        <f>'11.individulas FC'!B334+'12.legal entities FC'!B334+'13.non-residents FC'!B166</f>
        <v>165355181.69999999</v>
      </c>
      <c r="C334" s="51">
        <f>('11.individulas FC'!B334*'11.individulas FC'!C334+'12.legal entities FC'!B334*'12.legal entities FC'!C334+'13.non-residents FC'!B166*'13.non-residents FC'!C166)/('11.individulas FC'!B334+'12.legal entities FC'!B334+'13.non-residents FC'!B166)</f>
        <v>0.59873963085125359</v>
      </c>
      <c r="D334" s="50">
        <f>'11.individulas FC'!D334+'12.legal entities FC'!D334+'13.non-residents FC'!D166</f>
        <v>73632020.329999998</v>
      </c>
      <c r="E334" s="51">
        <f>('11.individulas FC'!D334*'11.individulas FC'!E334+'12.legal entities FC'!D334*'12.legal entities FC'!E334+'13.non-residents FC'!D166*'13.non-residents FC'!E166)/('11.individulas FC'!D334+'12.legal entities FC'!D334+'13.non-residents FC'!D166)</f>
        <v>0.43272535527750838</v>
      </c>
      <c r="F334" s="50">
        <f>'11.individulas FC'!F334+'12.legal entities FC'!F334+'13.non-residents FC'!F166</f>
        <v>64995538.890000001</v>
      </c>
      <c r="G334" s="51">
        <f>('11.individulas FC'!F334*'11.individulas FC'!G334+'12.legal entities FC'!F334*'12.legal entities FC'!G334+'13.non-residents FC'!F166*'13.non-residents FC'!G166)/('11.individulas FC'!F334+'12.legal entities FC'!F334+'13.non-residents FC'!F166)</f>
        <v>6.7512025159547073E-2</v>
      </c>
      <c r="H334" s="50">
        <f t="shared" si="18"/>
        <v>26727622.48</v>
      </c>
      <c r="I334" s="51">
        <f t="shared" si="19"/>
        <v>2.3479184459245621</v>
      </c>
      <c r="J334" s="50">
        <f>'11.individulas FC'!J334+'12.legal entities FC'!J334+'13.non-residents FC'!J166</f>
        <v>3560249.44</v>
      </c>
      <c r="K334" s="51">
        <f>('11.individulas FC'!J334*'11.individulas FC'!K334+'12.legal entities FC'!J334*'12.legal entities FC'!K334+'13.non-residents FC'!J166*'13.non-residents FC'!K166)/('11.individulas FC'!J334+'12.legal entities FC'!J334+'13.non-residents FC'!J166)</f>
        <v>1.2218273705282852</v>
      </c>
      <c r="L334" s="50">
        <f>'11.individulas FC'!L334+'12.legal entities FC'!L334+'13.non-residents FC'!L166</f>
        <v>3949156.77</v>
      </c>
      <c r="M334" s="51">
        <f>('11.individulas FC'!L334*'11.individulas FC'!M334+'12.legal entities FC'!L334*'12.legal entities FC'!M334+'13.non-residents FC'!L166*'13.non-residents FC'!M166)/('11.individulas FC'!L334+'12.legal entities FC'!L334+'13.non-residents FC'!L166)</f>
        <v>2.2603022662734169</v>
      </c>
      <c r="N334" s="50">
        <f>'11.individulas FC'!N334+'12.legal entities FC'!N334+'13.non-residents FC'!N166</f>
        <v>5375803.3399999999</v>
      </c>
      <c r="O334" s="51">
        <f>('11.individulas FC'!N334*'11.individulas FC'!O334+'12.legal entities FC'!N334*'12.legal entities FC'!O334+'13.non-residents FC'!N166*'13.non-residents FC'!O166)/('11.individulas FC'!N334+'12.legal entities FC'!N334+'13.non-residents FC'!N166)</f>
        <v>2.2757928282956854</v>
      </c>
      <c r="P334" s="50">
        <f>'11.individulas FC'!P334+'12.legal entities FC'!P334+'13.non-residents FC'!P166</f>
        <v>7423260.6299999999</v>
      </c>
      <c r="Q334" s="51">
        <f>('11.individulas FC'!P334*'11.individulas FC'!Q334+'12.legal entities FC'!P334*'12.legal entities FC'!Q334+'13.non-residents FC'!P166*'13.non-residents FC'!Q166)/('11.individulas FC'!P334+'12.legal entities FC'!P334+'13.non-residents FC'!P166)</f>
        <v>2.3947967035881885</v>
      </c>
      <c r="R334" s="50">
        <f>'11.individulas FC'!R334+'12.legal entities FC'!R334+'13.non-residents FC'!R166</f>
        <v>5853389.3399999999</v>
      </c>
      <c r="S334" s="51">
        <f>('11.individulas FC'!R334*'11.individulas FC'!S334+'12.legal entities FC'!R334*'12.legal entities FC'!S334+'13.non-residents FC'!R166*'13.non-residents FC'!S166)/('11.individulas FC'!R334+'12.legal entities FC'!R334+'13.non-residents FC'!R166)</f>
        <v>2.8157046913950907</v>
      </c>
      <c r="T334" s="50">
        <f>'11.individulas FC'!T334+'12.legal entities FC'!T334+'13.non-residents FC'!T166</f>
        <v>565762.96</v>
      </c>
      <c r="U334" s="51">
        <f>('11.individulas FC'!T334*'11.individulas FC'!U334+'12.legal entities FC'!T334*'12.legal entities FC'!U334+'13.non-residents FC'!T166*'13.non-residents FC'!U166)/('11.individulas FC'!T334+'12.legal entities FC'!T334+'13.non-residents FC'!T166)</f>
        <v>5.2763246084543969</v>
      </c>
    </row>
    <row r="335" spans="1:21" ht="14.25" customHeight="1" x14ac:dyDescent="0.2">
      <c r="A335" s="49" t="s">
        <v>21</v>
      </c>
      <c r="B335" s="50">
        <f>'11.individulas FC'!B335+'12.legal entities FC'!B335+'13.non-residents FC'!B167</f>
        <v>166660988.72</v>
      </c>
      <c r="C335" s="51">
        <f>('11.individulas FC'!B335*'11.individulas FC'!C335+'12.legal entities FC'!B335*'12.legal entities FC'!C335+'13.non-residents FC'!B167*'13.non-residents FC'!C167)/('11.individulas FC'!B335+'12.legal entities FC'!B335+'13.non-residents FC'!B167)</f>
        <v>0.59163567582248044</v>
      </c>
      <c r="D335" s="50">
        <f>'11.individulas FC'!D335+'12.legal entities FC'!D335+'13.non-residents FC'!D167</f>
        <v>73538153.519999996</v>
      </c>
      <c r="E335" s="51">
        <f>('11.individulas FC'!D335*'11.individulas FC'!E335+'12.legal entities FC'!D335*'12.legal entities FC'!E335+'13.non-residents FC'!D167*'13.non-residents FC'!E167)/('11.individulas FC'!D335+'12.legal entities FC'!D335+'13.non-residents FC'!D167)</f>
        <v>0.42367480572416732</v>
      </c>
      <c r="F335" s="50">
        <f>'11.individulas FC'!F335+'12.legal entities FC'!F335+'13.non-residents FC'!F167</f>
        <v>64185512.939999998</v>
      </c>
      <c r="G335" s="51">
        <f>('11.individulas FC'!F335*'11.individulas FC'!G335+'12.legal entities FC'!F335*'12.legal entities FC'!G335+'13.non-residents FC'!F167*'13.non-residents FC'!G167)/('11.individulas FC'!F335+'12.legal entities FC'!F335+'13.non-residents FC'!F167)</f>
        <v>4.9843078194149258E-2</v>
      </c>
      <c r="H335" s="50">
        <f t="shared" ref="H335" si="20">J335+L335+N335+P335+R335+T335</f>
        <v>28937322.259999998</v>
      </c>
      <c r="I335" s="51">
        <f t="shared" ref="I335" si="21">(J335*K335+L335*M335+N335*O335+P335*Q335+R335*S335+T335*U335)/(J335+L335+N335+P335+R335+T335)</f>
        <v>2.2202164965729625</v>
      </c>
      <c r="J335" s="50">
        <f>'11.individulas FC'!J335+'12.legal entities FC'!J335+'13.non-residents FC'!J167</f>
        <v>5896753.5700000003</v>
      </c>
      <c r="K335" s="51">
        <f>('11.individulas FC'!J335*'11.individulas FC'!K335+'12.legal entities FC'!J335*'12.legal entities FC'!K335+'13.non-residents FC'!J167*'13.non-residents FC'!K167)/('11.individulas FC'!J335+'12.legal entities FC'!J335+'13.non-residents FC'!J167)</f>
        <v>0.83660952372137198</v>
      </c>
      <c r="L335" s="50">
        <f>'11.individulas FC'!L335+'12.legal entities FC'!L335+'13.non-residents FC'!L167</f>
        <v>3342520.2600000002</v>
      </c>
      <c r="M335" s="51">
        <f>('11.individulas FC'!L335*'11.individulas FC'!M335+'12.legal entities FC'!L335*'12.legal entities FC'!M335+'13.non-residents FC'!L167*'13.non-residents FC'!M167)/('11.individulas FC'!L335+'12.legal entities FC'!L335+'13.non-residents FC'!L167)</f>
        <v>2.5417629094640133</v>
      </c>
      <c r="N335" s="50">
        <f>'11.individulas FC'!N335+'12.legal entities FC'!N335+'13.non-residents FC'!N167</f>
        <v>5326003.3099999996</v>
      </c>
      <c r="O335" s="51">
        <f>('11.individulas FC'!N335*'11.individulas FC'!O335+'12.legal entities FC'!N335*'12.legal entities FC'!O335+'13.non-residents FC'!N167*'13.non-residents FC'!O167)/('11.individulas FC'!N335+'12.legal entities FC'!N335+'13.non-residents FC'!N167)</f>
        <v>2.3063811607357056</v>
      </c>
      <c r="P335" s="50">
        <f>'11.individulas FC'!P335+'12.legal entities FC'!P335+'13.non-residents FC'!P167</f>
        <v>7928768.6500000004</v>
      </c>
      <c r="Q335" s="51">
        <f>('11.individulas FC'!P335*'11.individulas FC'!Q335+'12.legal entities FC'!P335*'12.legal entities FC'!Q335+'13.non-residents FC'!P167*'13.non-residents FC'!Q167)/('11.individulas FC'!P335+'12.legal entities FC'!P335+'13.non-residents FC'!P167)</f>
        <v>2.4062497516811736</v>
      </c>
      <c r="R335" s="50">
        <f>'11.individulas FC'!R335+'12.legal entities FC'!R335+'13.non-residents FC'!R167</f>
        <v>5880347.79</v>
      </c>
      <c r="S335" s="51">
        <f>('11.individulas FC'!R335*'11.individulas FC'!S335+'12.legal entities FC'!R335*'12.legal entities FC'!S335+'13.non-residents FC'!R167*'13.non-residents FC'!S167)/('11.individulas FC'!R335+'12.legal entities FC'!R335+'13.non-residents FC'!R167)</f>
        <v>2.7984737155657253</v>
      </c>
      <c r="T335" s="50">
        <f>'11.individulas FC'!T335+'12.legal entities FC'!T335+'13.non-residents FC'!T167</f>
        <v>562928.67999999993</v>
      </c>
      <c r="U335" s="51">
        <f>('11.individulas FC'!T335*'11.individulas FC'!U335+'12.legal entities FC'!T335*'12.legal entities FC'!U335+'13.non-residents FC'!T167*'13.non-residents FC'!U167)/('11.individulas FC'!T335+'12.legal entities FC'!T335+'13.non-residents FC'!T167)</f>
        <v>5.3284831952424216</v>
      </c>
    </row>
    <row r="336" spans="1:21" ht="14.25" customHeight="1" x14ac:dyDescent="0.2">
      <c r="A336" s="49" t="s">
        <v>22</v>
      </c>
      <c r="B336" s="50">
        <f>'11.individulas FC'!B336+'12.legal entities FC'!B336+'13.non-residents FC'!B168</f>
        <v>184563375.97999999</v>
      </c>
      <c r="C336" s="51">
        <f>('11.individulas FC'!B336*'11.individulas FC'!C336+'12.legal entities FC'!B336*'12.legal entities FC'!C336+'13.non-residents FC'!B168*'13.non-residents FC'!C168)/('11.individulas FC'!B336+'12.legal entities FC'!B336+'13.non-residents FC'!B168)</f>
        <v>0.55641009339473857</v>
      </c>
      <c r="D336" s="50">
        <f>'11.individulas FC'!D336+'12.legal entities FC'!D336+'13.non-residents FC'!D168</f>
        <v>83748366.060000002</v>
      </c>
      <c r="E336" s="51">
        <f>('11.individulas FC'!D336*'11.individulas FC'!E336+'12.legal entities FC'!D336*'12.legal entities FC'!E336+'13.non-residents FC'!D168*'13.non-residents FC'!E168)/('11.individulas FC'!D336+'12.legal entities FC'!D336+'13.non-residents FC'!D168)</f>
        <v>0.37009805713312832</v>
      </c>
      <c r="F336" s="50">
        <f>'11.individulas FC'!F336+'12.legal entities FC'!F336+'13.non-residents FC'!F168</f>
        <v>70864598.960000008</v>
      </c>
      <c r="G336" s="51">
        <f>('11.individulas FC'!F336*'11.individulas FC'!G336+'12.legal entities FC'!F336*'12.legal entities FC'!G336+'13.non-residents FC'!F168*'13.non-residents FC'!G168)/('11.individulas FC'!F336+'12.legal entities FC'!F336+'13.non-residents FC'!F168)</f>
        <v>6.0753983228355769E-2</v>
      </c>
      <c r="H336" s="50">
        <f t="shared" ref="H336:H337" si="22">J336+L336+N336+P336+R336+T336</f>
        <v>29950410.959999997</v>
      </c>
      <c r="I336" s="51">
        <f t="shared" ref="I336:I337" si="23">(J336*K336+L336*M336+N336*O336+P336*Q336+R336*S336+T336*U336)/(J336+L336+N336+P336+R336+T336)</f>
        <v>2.2501364382847857</v>
      </c>
      <c r="J336" s="50">
        <f>'11.individulas FC'!J336+'12.legal entities FC'!J336+'13.non-residents FC'!J168</f>
        <v>6192282.7700000005</v>
      </c>
      <c r="K336" s="51">
        <f>('11.individulas FC'!J336*'11.individulas FC'!K336+'12.legal entities FC'!J336*'12.legal entities FC'!K336+'13.non-residents FC'!J168*'13.non-residents FC'!K168)/('11.individulas FC'!J336+'12.legal entities FC'!J336+'13.non-residents FC'!J168)</f>
        <v>0.8953385083866261</v>
      </c>
      <c r="L336" s="50">
        <f>'11.individulas FC'!L336+'12.legal entities FC'!L336+'13.non-residents FC'!L168</f>
        <v>2747101.53</v>
      </c>
      <c r="M336" s="51">
        <f>('11.individulas FC'!L336*'11.individulas FC'!M336+'12.legal entities FC'!L336*'12.legal entities FC'!M336+'13.non-residents FC'!L168*'13.non-residents FC'!M168)/('11.individulas FC'!L336+'12.legal entities FC'!L336+'13.non-residents FC'!L168)</f>
        <v>2.7806830204779538</v>
      </c>
      <c r="N336" s="50">
        <f>'11.individulas FC'!N336+'12.legal entities FC'!N336+'13.non-residents FC'!N168</f>
        <v>6196469.3300000001</v>
      </c>
      <c r="O336" s="51">
        <f>('11.individulas FC'!N336*'11.individulas FC'!O336+'12.legal entities FC'!N336*'12.legal entities FC'!O336+'13.non-residents FC'!N168*'13.non-residents FC'!O168)/('11.individulas FC'!N336+'12.legal entities FC'!N336+'13.non-residents FC'!N168)</f>
        <v>2.4239648933112701</v>
      </c>
      <c r="P336" s="50">
        <f>'11.individulas FC'!P336+'12.legal entities FC'!P336+'13.non-residents FC'!P168</f>
        <v>8790386.879999999</v>
      </c>
      <c r="Q336" s="51">
        <f>('11.individulas FC'!P336*'11.individulas FC'!Q336+'12.legal entities FC'!P336*'12.legal entities FC'!Q336+'13.non-residents FC'!P168*'13.non-residents FC'!Q168)/('11.individulas FC'!P336+'12.legal entities FC'!P336+'13.non-residents FC'!P168)</f>
        <v>2.3223965794893413</v>
      </c>
      <c r="R336" s="50">
        <f>'11.individulas FC'!R336+'12.legal entities FC'!R336+'13.non-residents FC'!R168</f>
        <v>5456052.7000000002</v>
      </c>
      <c r="S336" s="51">
        <f>('11.individulas FC'!R336*'11.individulas FC'!S336+'12.legal entities FC'!R336*'12.legal entities FC'!S336+'13.non-residents FC'!R168*'13.non-residents FC'!S168)/('11.individulas FC'!R336+'12.legal entities FC'!R336+'13.non-residents FC'!R168)</f>
        <v>2.8913239315485355</v>
      </c>
      <c r="T336" s="50">
        <f>'11.individulas FC'!T336+'12.legal entities FC'!T336+'13.non-residents FC'!T168</f>
        <v>568117.75</v>
      </c>
      <c r="U336" s="51">
        <f>('11.individulas FC'!T336*'11.individulas FC'!U336+'12.legal entities FC'!T336*'12.legal entities FC'!U336+'13.non-residents FC'!T168*'13.non-residents FC'!U168)/('11.individulas FC'!T336+'12.legal entities FC'!T336+'13.non-residents FC'!T168)</f>
        <v>5.2797135095673386</v>
      </c>
    </row>
    <row r="337" spans="1:21" ht="14.25" customHeight="1" x14ac:dyDescent="0.2">
      <c r="A337" s="49" t="s">
        <v>23</v>
      </c>
      <c r="B337" s="50">
        <f>'11.individulas FC'!B337+'12.legal entities FC'!B337+'13.non-residents FC'!B169</f>
        <v>181613741.07999998</v>
      </c>
      <c r="C337" s="51">
        <f>('11.individulas FC'!B337*'11.individulas FC'!C337+'12.legal entities FC'!B337*'12.legal entities FC'!C337+'13.non-residents FC'!B169*'13.non-residents FC'!C169)/('11.individulas FC'!B337+'12.legal entities FC'!B337+'13.non-residents FC'!B169)</f>
        <v>0.59348473424740045</v>
      </c>
      <c r="D337" s="50">
        <f>'11.individulas FC'!D337+'12.legal entities FC'!D337+'13.non-residents FC'!D169</f>
        <v>83144409</v>
      </c>
      <c r="E337" s="51">
        <f>('11.individulas FC'!D337*'11.individulas FC'!E337+'12.legal entities FC'!D337*'12.legal entities FC'!E337+'13.non-residents FC'!D169*'13.non-residents FC'!E169)/('11.individulas FC'!D337+'12.legal entities FC'!D337+'13.non-residents FC'!D169)</f>
        <v>0.38634468182749337</v>
      </c>
      <c r="F337" s="50">
        <f>'11.individulas FC'!F337+'12.legal entities FC'!F337+'13.non-residents FC'!F169</f>
        <v>66785134.459999993</v>
      </c>
      <c r="G337" s="51">
        <f>('11.individulas FC'!F337*'11.individulas FC'!G337+'12.legal entities FC'!F337*'12.legal entities FC'!G337+'13.non-residents FC'!F169*'13.non-residents FC'!G169)/('11.individulas FC'!F337+'12.legal entities FC'!F337+'13.non-residents FC'!F169)</f>
        <v>5.6278656700933148E-2</v>
      </c>
      <c r="H337" s="50">
        <f t="shared" si="22"/>
        <v>31684197.620000001</v>
      </c>
      <c r="I337" s="51">
        <f t="shared" si="23"/>
        <v>2.2693964299513167</v>
      </c>
      <c r="J337" s="50">
        <f>'11.individulas FC'!J337+'12.legal entities FC'!J337+'13.non-residents FC'!J169</f>
        <v>4118166.3599999994</v>
      </c>
      <c r="K337" s="51">
        <f>('11.individulas FC'!J337*'11.individulas FC'!K337+'12.legal entities FC'!J337*'12.legal entities FC'!K337+'13.non-residents FC'!J169*'13.non-residents FC'!K169)/('11.individulas FC'!J337+'12.legal entities FC'!J337+'13.non-residents FC'!J169)</f>
        <v>1.1191421991509816</v>
      </c>
      <c r="L337" s="50">
        <f>'11.individulas FC'!L337+'12.legal entities FC'!L337+'13.non-residents FC'!L169</f>
        <v>4685030.91</v>
      </c>
      <c r="M337" s="51">
        <f>('11.individulas FC'!L337*'11.individulas FC'!M337+'12.legal entities FC'!L337*'12.legal entities FC'!M337+'13.non-residents FC'!L169*'13.non-residents FC'!M169)/('11.individulas FC'!L337+'12.legal entities FC'!L337+'13.non-residents FC'!L169)</f>
        <v>2.1607640536783594</v>
      </c>
      <c r="N337" s="50">
        <f>'11.individulas FC'!N337+'12.legal entities FC'!N337+'13.non-residents FC'!N169</f>
        <v>6321223.46</v>
      </c>
      <c r="O337" s="51">
        <f>('11.individulas FC'!N337*'11.individulas FC'!O337+'12.legal entities FC'!N337*'12.legal entities FC'!O337+'13.non-residents FC'!N169*'13.non-residents FC'!O169)/('11.individulas FC'!N337+'12.legal entities FC'!N337+'13.non-residents FC'!N169)</f>
        <v>2.5990683551313682</v>
      </c>
      <c r="P337" s="50">
        <f>'11.individulas FC'!P337+'12.legal entities FC'!P337+'13.non-residents FC'!P169</f>
        <v>10412256.390000001</v>
      </c>
      <c r="Q337" s="51">
        <f>('11.individulas FC'!P337*'11.individulas FC'!Q337+'12.legal entities FC'!P337*'12.legal entities FC'!Q337+'13.non-residents FC'!P169*'13.non-residents FC'!Q169)/('11.individulas FC'!P337+'12.legal entities FC'!P337+'13.non-residents FC'!P169)</f>
        <v>2.083794612543151</v>
      </c>
      <c r="R337" s="50">
        <f>'11.individulas FC'!R337+'12.legal entities FC'!R337+'13.non-residents FC'!R169</f>
        <v>5568793.1400000006</v>
      </c>
      <c r="S337" s="51">
        <f>('11.individulas FC'!R337*'11.individulas FC'!S337+'12.legal entities FC'!R337*'12.legal entities FC'!S337+'13.non-residents FC'!R169*'13.non-residents FC'!S169)/('11.individulas FC'!R337+'12.legal entities FC'!R337+'13.non-residents FC'!R169)</f>
        <v>2.8743853900990821</v>
      </c>
      <c r="T337" s="50">
        <f>'11.individulas FC'!T337+'12.legal entities FC'!T337+'13.non-residents FC'!T169</f>
        <v>578727.36</v>
      </c>
      <c r="U337" s="51">
        <f>('11.individulas FC'!T337*'11.individulas FC'!U337+'12.legal entities FC'!T337*'12.legal entities FC'!U337+'13.non-residents FC'!T169*'13.non-residents FC'!U169)/('11.individulas FC'!T337+'12.legal entities FC'!T337+'13.non-residents FC'!T169)</f>
        <v>5.2508171633703293</v>
      </c>
    </row>
    <row r="338" spans="1:21" ht="14.25" customHeight="1" x14ac:dyDescent="0.2">
      <c r="A338" s="49" t="s">
        <v>24</v>
      </c>
      <c r="B338" s="50">
        <f>'11.individulas FC'!B338+'12.legal entities FC'!B338+'13.non-residents FC'!B170</f>
        <v>182531940.92999998</v>
      </c>
      <c r="C338" s="51">
        <f>('11.individulas FC'!B338*'11.individulas FC'!C338+'12.legal entities FC'!B338*'12.legal entities FC'!C338+'13.non-residents FC'!B170*'13.non-residents FC'!C170)/('11.individulas FC'!B338+'12.legal entities FC'!B338+'13.non-residents FC'!B170)</f>
        <v>0.61919260927140185</v>
      </c>
      <c r="D338" s="50">
        <f>'11.individulas FC'!D338+'12.legal entities FC'!D338+'13.non-residents FC'!D170</f>
        <v>80944528.340000004</v>
      </c>
      <c r="E338" s="51">
        <f>('11.individulas FC'!D338*'11.individulas FC'!E338+'12.legal entities FC'!D338*'12.legal entities FC'!E338+'13.non-residents FC'!D170*'13.non-residents FC'!E170)/('11.individulas FC'!D338+'12.legal entities FC'!D338+'13.non-residents FC'!D170)</f>
        <v>0.39840106719707696</v>
      </c>
      <c r="F338" s="50">
        <f>'11.individulas FC'!F338+'12.legal entities FC'!F338+'13.non-residents FC'!F170</f>
        <v>69279283.400000006</v>
      </c>
      <c r="G338" s="51">
        <f>('11.individulas FC'!F338*'11.individulas FC'!G338+'12.legal entities FC'!F338*'12.legal entities FC'!G338+'13.non-residents FC'!F170*'13.non-residents FC'!G170)/('11.individulas FC'!F338+'12.legal entities FC'!F338+'13.non-residents FC'!F170)</f>
        <v>8.1452939055660034E-2</v>
      </c>
      <c r="H338" s="50">
        <f t="shared" ref="H338" si="24">J338+L338+N338+P338+R338+T338</f>
        <v>32308129.189999998</v>
      </c>
      <c r="I338" s="51">
        <f t="shared" ref="I338" si="25">(J338*K338+L338*M338+N338*O338+P338*Q338+R338*S338+T338*U338)/(J338+L338+N338+P338+R338+T338)</f>
        <v>2.3254531580879823</v>
      </c>
      <c r="J338" s="50">
        <f>'11.individulas FC'!J338+'12.legal entities FC'!J338+'13.non-residents FC'!J170</f>
        <v>2672929.6500000004</v>
      </c>
      <c r="K338" s="51">
        <f>('11.individulas FC'!J338*'11.individulas FC'!K338+'12.legal entities FC'!J338*'12.legal entities FC'!K338+'13.non-residents FC'!J170*'13.non-residents FC'!K170)/('11.individulas FC'!J338+'12.legal entities FC'!J338+'13.non-residents FC'!J170)</f>
        <v>1.8104807504754195</v>
      </c>
      <c r="L338" s="50">
        <f>'11.individulas FC'!L338+'12.legal entities FC'!L338+'13.non-residents FC'!L170</f>
        <v>5540846.5300000003</v>
      </c>
      <c r="M338" s="51">
        <f>('11.individulas FC'!L338*'11.individulas FC'!M338+'12.legal entities FC'!L338*'12.legal entities FC'!M338+'13.non-residents FC'!L170*'13.non-residents FC'!M170)/('11.individulas FC'!L338+'12.legal entities FC'!L338+'13.non-residents FC'!L170)</f>
        <v>2.2283935274056406</v>
      </c>
      <c r="N338" s="50">
        <f>'11.individulas FC'!N338+'12.legal entities FC'!N338+'13.non-residents FC'!N170</f>
        <v>6240870.9799999995</v>
      </c>
      <c r="O338" s="51">
        <f>('11.individulas FC'!N338*'11.individulas FC'!O338+'12.legal entities FC'!N338*'12.legal entities FC'!O338+'13.non-residents FC'!N170*'13.non-residents FC'!O170)/('11.individulas FC'!N338+'12.legal entities FC'!N338+'13.non-residents FC'!N170)</f>
        <v>2.7908646641498116</v>
      </c>
      <c r="P338" s="50">
        <f>'11.individulas FC'!P338+'12.legal entities FC'!P338+'13.non-residents FC'!P170</f>
        <v>11701901.68</v>
      </c>
      <c r="Q338" s="51">
        <f>('11.individulas FC'!P338*'11.individulas FC'!Q338+'12.legal entities FC'!P338*'12.legal entities FC'!Q338+'13.non-residents FC'!P170*'13.non-residents FC'!Q170)/('11.individulas FC'!P338+'12.legal entities FC'!P338+'13.non-residents FC'!P170)</f>
        <v>1.8161745056466756</v>
      </c>
      <c r="R338" s="50">
        <f>'11.individulas FC'!R338+'12.legal entities FC'!R338+'13.non-residents FC'!R170</f>
        <v>5584305.1100000003</v>
      </c>
      <c r="S338" s="51">
        <f>('11.individulas FC'!R338*'11.individulas FC'!S338+'12.legal entities FC'!R338*'12.legal entities FC'!S338+'13.non-residents FC'!R170*'13.non-residents FC'!S170)/('11.individulas FC'!R338+'12.legal entities FC'!R338+'13.non-residents FC'!R170)</f>
        <v>2.9144562031998311</v>
      </c>
      <c r="T338" s="50">
        <f>'11.individulas FC'!T338+'12.legal entities FC'!T338+'13.non-residents FC'!T170</f>
        <v>567275.24</v>
      </c>
      <c r="U338" s="51">
        <f>('11.individulas FC'!T338*'11.individulas FC'!U338+'12.legal entities FC'!T338*'12.legal entities FC'!U338+'13.non-residents FC'!T170*'13.non-residents FC'!U170)/('11.individulas FC'!T338+'12.legal entities FC'!T338+'13.non-residents FC'!T170)</f>
        <v>5.2870849351718556</v>
      </c>
    </row>
    <row r="339" spans="1:21" ht="14.25" customHeight="1" x14ac:dyDescent="0.2">
      <c r="A339" s="49" t="s">
        <v>25</v>
      </c>
      <c r="B339" s="50">
        <f>'11.individulas FC'!B339+'12.legal entities FC'!B339+'13.non-residents FC'!B171</f>
        <v>182971018.72</v>
      </c>
      <c r="C339" s="51">
        <f>('11.individulas FC'!B339*'11.individulas FC'!C339+'12.legal entities FC'!B339*'12.legal entities FC'!C339+'13.non-residents FC'!B171*'13.non-residents FC'!C171)/('11.individulas FC'!B339+'12.legal entities FC'!B339+'13.non-residents FC'!B171)</f>
        <v>0.61879384820424621</v>
      </c>
      <c r="D339" s="50">
        <f>'11.individulas FC'!D339+'12.legal entities FC'!D339+'13.non-residents FC'!D171</f>
        <v>77387139.460000008</v>
      </c>
      <c r="E339" s="51">
        <f>('11.individulas FC'!D339*'11.individulas FC'!E339+'12.legal entities FC'!D339*'12.legal entities FC'!E339+'13.non-residents FC'!D171*'13.non-residents FC'!E171)/('11.individulas FC'!D339+'12.legal entities FC'!D339+'13.non-residents FC'!D171)</f>
        <v>0.40070455928181925</v>
      </c>
      <c r="F339" s="50">
        <f>'11.individulas FC'!F339+'12.legal entities FC'!F339+'13.non-residents FC'!F171</f>
        <v>73099324.429999992</v>
      </c>
      <c r="G339" s="51">
        <f>('11.individulas FC'!F339*'11.individulas FC'!G339+'12.legal entities FC'!F339*'12.legal entities FC'!G339+'13.non-residents FC'!F171*'13.non-residents FC'!G171)/('11.individulas FC'!F339+'12.legal entities FC'!F339+'13.non-residents FC'!F171)</f>
        <v>7.3501002857352976E-2</v>
      </c>
      <c r="H339" s="50">
        <f t="shared" ref="H339" si="26">J339+L339+N339+P339+R339+T339</f>
        <v>32484554.829999998</v>
      </c>
      <c r="I339" s="51">
        <f t="shared" ref="I339" si="27">(J339*K339+L339*M339+N339*O339+P339*Q339+R339*S339+T339*U339)/(J339+L339+N339+P339+R339+T339)</f>
        <v>2.3654037409630093</v>
      </c>
      <c r="J339" s="50">
        <f>'11.individulas FC'!J339+'12.legal entities FC'!J339+'13.non-residents FC'!J171</f>
        <v>4815504.66</v>
      </c>
      <c r="K339" s="51">
        <f>('11.individulas FC'!J339*'11.individulas FC'!K339+'12.legal entities FC'!J339*'12.legal entities FC'!K339+'13.non-residents FC'!J171*'13.non-residents FC'!K171)/('11.individulas FC'!J339+'12.legal entities FC'!J339+'13.non-residents FC'!J171)</f>
        <v>1.3516927778240395</v>
      </c>
      <c r="L339" s="50">
        <f>'11.individulas FC'!L339+'12.legal entities FC'!L339+'13.non-residents FC'!L171</f>
        <v>4975953.75</v>
      </c>
      <c r="M339" s="51">
        <f>('11.individulas FC'!L339*'11.individulas FC'!M339+'12.legal entities FC'!L339*'12.legal entities FC'!M339+'13.non-residents FC'!L171*'13.non-residents FC'!M171)/('11.individulas FC'!L339+'12.legal entities FC'!L339+'13.non-residents FC'!L171)</f>
        <v>2.7185759283031934</v>
      </c>
      <c r="N339" s="50">
        <f>'11.individulas FC'!N339+'12.legal entities FC'!N339+'13.non-residents FC'!N171</f>
        <v>5874038.8499999996</v>
      </c>
      <c r="O339" s="51">
        <f>('11.individulas FC'!N339*'11.individulas FC'!O339+'12.legal entities FC'!N339*'12.legal entities FC'!O339+'13.non-residents FC'!N171*'13.non-residents FC'!O171)/('11.individulas FC'!N339+'12.legal entities FC'!N339+'13.non-residents FC'!N171)</f>
        <v>2.6045439822891159</v>
      </c>
      <c r="P339" s="50">
        <f>'11.individulas FC'!P339+'12.legal entities FC'!P339+'13.non-residents FC'!P171</f>
        <v>10634631.92</v>
      </c>
      <c r="Q339" s="51">
        <f>('11.individulas FC'!P339*'11.individulas FC'!Q339+'12.legal entities FC'!P339*'12.legal entities FC'!Q339+'13.non-residents FC'!P171*'13.non-residents FC'!Q171)/('11.individulas FC'!P339+'12.legal entities FC'!P339+'13.non-residents FC'!P171)</f>
        <v>2.0319985614603184</v>
      </c>
      <c r="R339" s="50">
        <f>'11.individulas FC'!R339+'12.legal entities FC'!R339+'13.non-residents FC'!R171</f>
        <v>5593100</v>
      </c>
      <c r="S339" s="51">
        <f>('11.individulas FC'!R339*'11.individulas FC'!S339+'12.legal entities FC'!R339*'12.legal entities FC'!S339+'13.non-residents FC'!R171*'13.non-residents FC'!S171)/('11.individulas FC'!R339+'12.legal entities FC'!R339+'13.non-residents FC'!R171)</f>
        <v>2.9585164778030086</v>
      </c>
      <c r="T339" s="50">
        <f>'11.individulas FC'!T339+'12.legal entities FC'!T339+'13.non-residents FC'!T171</f>
        <v>591325.65</v>
      </c>
      <c r="U339" s="51">
        <f>('11.individulas FC'!T339*'11.individulas FC'!U339+'12.legal entities FC'!T339*'12.legal entities FC'!U339+'13.non-residents FC'!T171*'13.non-residents FC'!U171)/('11.individulas FC'!T339+'12.legal entities FC'!T339+'13.non-residents FC'!T171)</f>
        <v>5.6592653290111814</v>
      </c>
    </row>
    <row r="340" spans="1:21" ht="14.25" customHeight="1" thickBot="1" x14ac:dyDescent="0.25">
      <c r="A340" s="52" t="s">
        <v>26</v>
      </c>
      <c r="B340" s="53">
        <f>'11.individulas FC'!B340+'12.legal entities FC'!B340+'13.non-residents FC'!B172</f>
        <v>177742481.44</v>
      </c>
      <c r="C340" s="54">
        <f>('11.individulas FC'!B340*'11.individulas FC'!C340+'12.legal entities FC'!B340*'12.legal entities FC'!C340+'13.non-residents FC'!B172*'13.non-residents FC'!C172)/('11.individulas FC'!B340+'12.legal entities FC'!B340+'13.non-residents FC'!B172)</f>
        <v>0.7019141885965785</v>
      </c>
      <c r="D340" s="53">
        <f>'11.individulas FC'!D340+'12.legal entities FC'!D340+'13.non-residents FC'!D172</f>
        <v>71808688.949999988</v>
      </c>
      <c r="E340" s="54">
        <f>('11.individulas FC'!D340*'11.individulas FC'!E340+'12.legal entities FC'!D340*'12.legal entities FC'!E340+'13.non-residents FC'!D172*'13.non-residents FC'!E172)/('11.individulas FC'!D340+'12.legal entities FC'!D340+'13.non-residents FC'!D172)</f>
        <v>0.41655190347685672</v>
      </c>
      <c r="F340" s="53">
        <f>'11.individulas FC'!F340+'12.legal entities FC'!F340+'13.non-residents FC'!F172</f>
        <v>72715526.579999998</v>
      </c>
      <c r="G340" s="54">
        <f>('11.individulas FC'!F340*'11.individulas FC'!G340+'12.legal entities FC'!F340*'12.legal entities FC'!G340+'13.non-residents FC'!F172*'13.non-residents FC'!G172)/('11.individulas FC'!F340+'12.legal entities FC'!F340+'13.non-residents FC'!F172)</f>
        <v>5.2184883210949592E-2</v>
      </c>
      <c r="H340" s="53">
        <f t="shared" ref="H340" si="28">J340+L340+N340+P340+R340+T340</f>
        <v>33218265.909999996</v>
      </c>
      <c r="I340" s="54">
        <f t="shared" ref="I340" si="29">(J340*K340+L340*M340+N340*O340+P340*Q340+R340*S340+T340*U340)/(J340+L340+N340+P340+R340+T340)</f>
        <v>2.7410603718838136</v>
      </c>
      <c r="J340" s="53">
        <f>'11.individulas FC'!J340+'12.legal entities FC'!J340+'13.non-residents FC'!J172</f>
        <v>6158283.8799999999</v>
      </c>
      <c r="K340" s="54">
        <f>('11.individulas FC'!J340*'11.individulas FC'!K340+'12.legal entities FC'!J340*'12.legal entities FC'!K340+'13.non-residents FC'!J172*'13.non-residents FC'!K172)/('11.individulas FC'!J340+'12.legal entities FC'!J340+'13.non-residents FC'!J172)</f>
        <v>3.5446395835035767</v>
      </c>
      <c r="L340" s="53">
        <f>'11.individulas FC'!L340+'12.legal entities FC'!L340+'13.non-residents FC'!L172</f>
        <v>4809747.8000000007</v>
      </c>
      <c r="M340" s="54">
        <f>('11.individulas FC'!L340*'11.individulas FC'!M340+'12.legal entities FC'!L340*'12.legal entities FC'!M340+'13.non-residents FC'!L172*'13.non-residents FC'!M172)/('11.individulas FC'!L340+'12.legal entities FC'!L340+'13.non-residents FC'!L172)</f>
        <v>2.6798300341028289</v>
      </c>
      <c r="N340" s="53">
        <f>'11.individulas FC'!N340+'12.legal entities FC'!N340+'13.non-residents FC'!N172</f>
        <v>5658802.5499999989</v>
      </c>
      <c r="O340" s="54">
        <f>('11.individulas FC'!N340*'11.individulas FC'!O340+'12.legal entities FC'!N340*'12.legal entities FC'!O340+'13.non-residents FC'!N172*'13.non-residents FC'!O172)/('11.individulas FC'!N340+'12.legal entities FC'!N340+'13.non-residents FC'!N172)</f>
        <v>2.562694819878454</v>
      </c>
      <c r="P340" s="53">
        <f>'11.individulas FC'!P340+'12.legal entities FC'!P340+'13.non-residents FC'!P172</f>
        <v>10361961.75</v>
      </c>
      <c r="Q340" s="54">
        <f>('11.individulas FC'!P340*'11.individulas FC'!Q340+'12.legal entities FC'!P340*'12.legal entities FC'!Q340+'13.non-residents FC'!P172*'13.non-residents FC'!Q172)/('11.individulas FC'!P340+'12.legal entities FC'!P340+'13.non-residents FC'!P172)</f>
        <v>2.1740560433838727</v>
      </c>
      <c r="R340" s="53">
        <f>'11.individulas FC'!R340+'12.legal entities FC'!R340+'13.non-residents FC'!R172</f>
        <v>5637181.6299999999</v>
      </c>
      <c r="S340" s="54">
        <f>('11.individulas FC'!R340*'11.individulas FC'!S340+'12.legal entities FC'!R340*'12.legal entities FC'!S340+'13.non-residents FC'!R172*'13.non-residents FC'!S172)/('11.individulas FC'!R340+'12.legal entities FC'!R340+'13.non-residents FC'!R172)</f>
        <v>2.8814387893334543</v>
      </c>
      <c r="T340" s="53">
        <f>'11.individulas FC'!T340+'12.legal entities FC'!T340+'13.non-residents FC'!T172</f>
        <v>592288.30000000005</v>
      </c>
      <c r="U340" s="54">
        <f>('11.individulas FC'!T340*'11.individulas FC'!U340+'12.legal entities FC'!T340*'12.legal entities FC'!U340+'13.non-residents FC'!T172*'13.non-residents FC'!U172)/('11.individulas FC'!T340+'12.legal entities FC'!T340+'13.non-residents FC'!T172)</f>
        <v>5.1708020122970533</v>
      </c>
    </row>
    <row r="341" spans="1:21" ht="4.5" customHeight="1" x14ac:dyDescent="0.2"/>
    <row r="342" spans="1:21" x14ac:dyDescent="0.2">
      <c r="A342" s="18" t="s">
        <v>62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</row>
    <row r="343" spans="1:21" hidden="1" x14ac:dyDescent="0.2">
      <c r="A343" s="13" t="s">
        <v>61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44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M351" sqref="M351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55</v>
      </c>
      <c r="E6" s="69"/>
      <c r="F6" s="68" t="s">
        <v>9</v>
      </c>
      <c r="G6" s="69"/>
      <c r="H6" s="68" t="s">
        <v>10</v>
      </c>
      <c r="I6" s="69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x14ac:dyDescent="0.2">
      <c r="A333" s="49" t="s">
        <v>89</v>
      </c>
      <c r="B333" s="50">
        <f t="shared" ref="B333:B334" si="124">D333+F333+J333+L333+N333+P333+R333+T333</f>
        <v>37774266.539999992</v>
      </c>
      <c r="C333" s="51">
        <f t="shared" ref="C333:C334" si="125">(D333*E333+F333*G333+J333*K333+L333*M333+N333*O333+P333*Q333+R333*S333+T333*U333)/(D333+F333+J333+L333+N333+P333+R333+T333)</f>
        <v>1.0063633684785236</v>
      </c>
      <c r="D333" s="50">
        <v>1327194.46</v>
      </c>
      <c r="E333" s="51">
        <v>7.0143071573701407E-2</v>
      </c>
      <c r="F333" s="50">
        <v>24066402.649999999</v>
      </c>
      <c r="G333" s="51">
        <v>4.4261855304743698E-2</v>
      </c>
      <c r="H333" s="50">
        <f t="shared" ref="H333:H334" si="126">J333+L333+N333+P333+R333+T333</f>
        <v>12380669.43</v>
      </c>
      <c r="I333" s="51">
        <f t="shared" ref="I333:I334" si="127">(J333*K333+L333*M333+N333*O333+P333*Q333+R333*S333+T333*U333)/(J333+L333+N333+P333+R333+T333)</f>
        <v>2.9769247291178158</v>
      </c>
      <c r="J333" s="50">
        <v>859376.39</v>
      </c>
      <c r="K333" s="51">
        <v>2.6719700069954202</v>
      </c>
      <c r="L333" s="50">
        <v>1963469.1</v>
      </c>
      <c r="M333" s="51">
        <v>2.9607719711504501</v>
      </c>
      <c r="N333" s="50">
        <v>2301583.86</v>
      </c>
      <c r="O333" s="51">
        <v>2.84797756550135</v>
      </c>
      <c r="P333" s="50">
        <v>3837827.87</v>
      </c>
      <c r="Q333" s="51">
        <v>2.6978326383095403</v>
      </c>
      <c r="R333" s="50">
        <v>3016062.3</v>
      </c>
      <c r="S333" s="51">
        <v>3.2563379465006399</v>
      </c>
      <c r="T333" s="50">
        <v>402349.91</v>
      </c>
      <c r="U333" s="51">
        <v>5.0123390610426597</v>
      </c>
    </row>
    <row r="334" spans="1:21" ht="14.25" customHeight="1" x14ac:dyDescent="0.2">
      <c r="A334" s="49" t="s">
        <v>20</v>
      </c>
      <c r="B334" s="50">
        <f t="shared" si="124"/>
        <v>38887185.549999997</v>
      </c>
      <c r="C334" s="51">
        <f t="shared" si="125"/>
        <v>0.97945389284671402</v>
      </c>
      <c r="D334" s="50">
        <v>1339856.1400000001</v>
      </c>
      <c r="E334" s="51">
        <v>6.6064070132186001E-2</v>
      </c>
      <c r="F334" s="50">
        <v>24961409.02</v>
      </c>
      <c r="G334" s="51">
        <v>4.2320735826795096E-2</v>
      </c>
      <c r="H334" s="50">
        <f t="shared" si="126"/>
        <v>12585920.390000001</v>
      </c>
      <c r="I334" s="51">
        <f t="shared" si="127"/>
        <v>2.9352882091287387</v>
      </c>
      <c r="J334" s="50">
        <v>1027159.43</v>
      </c>
      <c r="K334" s="51">
        <v>2.5842187974655504</v>
      </c>
      <c r="L334" s="50">
        <v>1824414.14</v>
      </c>
      <c r="M334" s="51">
        <v>2.9258595916714403</v>
      </c>
      <c r="N334" s="50">
        <v>2419758.48</v>
      </c>
      <c r="O334" s="51">
        <v>2.7802937046841101</v>
      </c>
      <c r="P334" s="50">
        <v>3906035.2</v>
      </c>
      <c r="Q334" s="51">
        <v>2.6654360281238598</v>
      </c>
      <c r="R334" s="50">
        <v>2997688.98</v>
      </c>
      <c r="S334" s="51">
        <v>3.2549632265386004</v>
      </c>
      <c r="T334" s="50">
        <v>410864.16</v>
      </c>
      <c r="U334" s="51">
        <v>5.0007423173634802</v>
      </c>
    </row>
    <row r="335" spans="1:21" ht="14.25" customHeight="1" x14ac:dyDescent="0.2">
      <c r="A335" s="49" t="s">
        <v>21</v>
      </c>
      <c r="B335" s="50">
        <f t="shared" ref="B335" si="128">D335+F335+J335+L335+N335+P335+R335+T335</f>
        <v>39143904.93999999</v>
      </c>
      <c r="C335" s="51">
        <f t="shared" ref="C335" si="129">(D335*E335+F335*G335+J335*K335+L335*M335+N335*O335+P335*Q335+R335*S335+T335*U335)/(D335+F335+J335+L335+N335+P335+R335+T335)</f>
        <v>0.98881018541784782</v>
      </c>
      <c r="D335" s="50">
        <v>1146799.67</v>
      </c>
      <c r="E335" s="51">
        <v>6.1739213789623798E-2</v>
      </c>
      <c r="F335" s="50">
        <v>24946136.239999998</v>
      </c>
      <c r="G335" s="51">
        <v>4.3367069669302802E-2</v>
      </c>
      <c r="H335" s="50">
        <f t="shared" ref="H335" si="130">J335+L335+N335+P335+R335+T335</f>
        <v>13050969.029999999</v>
      </c>
      <c r="I335" s="51">
        <f t="shared" ref="I335" si="131">(J335*K335+L335*M335+N335*O335+P335*Q335+R335*S335+T335*U335)/(J335+L335+N335+P335+R335+T335)</f>
        <v>2.8774299040229971</v>
      </c>
      <c r="J335" s="50">
        <v>1403438.61</v>
      </c>
      <c r="K335" s="51">
        <v>2.4793718851015498</v>
      </c>
      <c r="L335" s="50">
        <v>1875920.27</v>
      </c>
      <c r="M335" s="51">
        <v>2.78951665706987</v>
      </c>
      <c r="N335" s="50">
        <v>2268544.65</v>
      </c>
      <c r="O335" s="51">
        <v>2.7017319615022797</v>
      </c>
      <c r="P335" s="50">
        <v>4093088.6</v>
      </c>
      <c r="Q335" s="51">
        <v>2.6776773800352101</v>
      </c>
      <c r="R335" s="50">
        <v>3001999.48</v>
      </c>
      <c r="S335" s="51">
        <v>3.22544507939089</v>
      </c>
      <c r="T335" s="50">
        <v>407977.42</v>
      </c>
      <c r="U335" s="51">
        <v>5.0712039259427595</v>
      </c>
    </row>
    <row r="336" spans="1:21" ht="14.25" customHeight="1" x14ac:dyDescent="0.2">
      <c r="A336" s="49" t="s">
        <v>22</v>
      </c>
      <c r="B336" s="50">
        <f t="shared" ref="B336" si="132">D336+F336+J336+L336+N336+P336+R336+T336</f>
        <v>41017283.150000006</v>
      </c>
      <c r="C336" s="51">
        <f t="shared" ref="C336" si="133">(D336*E336+F336*G336+J336*K336+L336*M336+N336*O336+P336*Q336+R336*S336+T336*U336)/(D336+F336+J336+L336+N336+P336+R336+T336)</f>
        <v>1.0025916915879403</v>
      </c>
      <c r="D336" s="50">
        <v>1059241.1200000001</v>
      </c>
      <c r="E336" s="51">
        <v>6.2024132899976506E-2</v>
      </c>
      <c r="F336" s="50">
        <v>25970662.039999999</v>
      </c>
      <c r="G336" s="51">
        <v>4.2696081016038702E-2</v>
      </c>
      <c r="H336" s="50">
        <f t="shared" ref="H336" si="134">J336+L336+N336+P336+R336+T336</f>
        <v>13987379.99</v>
      </c>
      <c r="I336" s="51">
        <f t="shared" ref="I336" si="135">(J336*K336+L336*M336+N336*O336+P336*Q336+R336*S336+T336*U336)/(J336+L336+N336+P336+R336+T336)</f>
        <v>2.856077644545354</v>
      </c>
      <c r="J336" s="50">
        <v>1107749.75</v>
      </c>
      <c r="K336" s="51">
        <v>2.1682718744012401</v>
      </c>
      <c r="L336" s="50">
        <v>1827267.19</v>
      </c>
      <c r="M336" s="51">
        <v>2.9383615444876501</v>
      </c>
      <c r="N336" s="50">
        <v>2962232.28</v>
      </c>
      <c r="O336" s="51">
        <v>2.9961444807427493</v>
      </c>
      <c r="P336" s="50">
        <v>4617382.0999999996</v>
      </c>
      <c r="Q336" s="51">
        <v>2.4695031983816098</v>
      </c>
      <c r="R336" s="50">
        <v>3059882.97</v>
      </c>
      <c r="S336" s="51">
        <v>3.2134486088858498</v>
      </c>
      <c r="T336" s="50">
        <v>412865.7</v>
      </c>
      <c r="U336" s="51">
        <v>5.0071405592666096</v>
      </c>
    </row>
    <row r="337" spans="1:21" ht="14.25" customHeight="1" x14ac:dyDescent="0.2">
      <c r="A337" s="49" t="s">
        <v>23</v>
      </c>
      <c r="B337" s="50">
        <f t="shared" ref="B337" si="136">D337+F337+J337+L337+N337+P337+R337+T337</f>
        <v>42124215.029999994</v>
      </c>
      <c r="C337" s="51">
        <f t="shared" ref="C337" si="137">(D337*E337+F337*G337+J337*K337+L337*M337+N337*O337+P337*Q337+R337*S337+T337*U337)/(D337+F337+J337+L337+N337+P337+R337+T337)</f>
        <v>0.99627099595830726</v>
      </c>
      <c r="D337" s="50">
        <v>1560781.73</v>
      </c>
      <c r="E337" s="51">
        <v>3.7450754244797595E-2</v>
      </c>
      <c r="F337" s="50">
        <v>26871828.109999999</v>
      </c>
      <c r="G337" s="51">
        <v>4.1388002068460696E-2</v>
      </c>
      <c r="H337" s="50">
        <f t="shared" ref="H337" si="138">J337+L337+N337+P337+R337+T337</f>
        <v>13691605.189999999</v>
      </c>
      <c r="I337" s="51">
        <f t="shared" ref="I337" si="139">(J337*K337+L337*M337+N337*O337+P337*Q337+R337*S337+T337*U337)/(J337+L337+N337+P337+R337+T337)</f>
        <v>2.9796732644099855</v>
      </c>
      <c r="J337" s="50">
        <v>1323817.44</v>
      </c>
      <c r="K337" s="51">
        <v>2.3822644157037196</v>
      </c>
      <c r="L337" s="50">
        <v>1796465.47</v>
      </c>
      <c r="M337" s="51">
        <v>2.8863777223616802</v>
      </c>
      <c r="N337" s="50">
        <v>2974621.36</v>
      </c>
      <c r="O337" s="51">
        <v>2.9527373636892107</v>
      </c>
      <c r="P337" s="50">
        <v>4055775.29</v>
      </c>
      <c r="Q337" s="51">
        <v>2.8871095018678896</v>
      </c>
      <c r="R337" s="50">
        <v>3118808.83</v>
      </c>
      <c r="S337" s="51">
        <v>3.1611221874730897</v>
      </c>
      <c r="T337" s="50">
        <v>422116.8</v>
      </c>
      <c r="U337" s="51">
        <v>4.9888325671946694</v>
      </c>
    </row>
    <row r="338" spans="1:21" ht="14.25" customHeight="1" x14ac:dyDescent="0.2">
      <c r="A338" s="49" t="s">
        <v>24</v>
      </c>
      <c r="B338" s="50">
        <f t="shared" ref="B338" si="140">D338+F338+J338+L338+N338+P338+R338+T338</f>
        <v>43141211.25</v>
      </c>
      <c r="C338" s="51">
        <f t="shared" ref="C338" si="141">(D338*E338+F338*G338+J338*K338+L338*M338+N338*O338+P338*Q338+R338*S338+T338*U338)/(D338+F338+J338+L338+N338+P338+R338+T338)</f>
        <v>1.0173402002267617</v>
      </c>
      <c r="D338" s="50">
        <v>1132603.74</v>
      </c>
      <c r="E338" s="51">
        <v>3.5675075556434205E-2</v>
      </c>
      <c r="F338" s="50">
        <v>28141625.140000001</v>
      </c>
      <c r="G338" s="51">
        <v>3.9841599705851202E-2</v>
      </c>
      <c r="H338" s="50">
        <f t="shared" ref="H338" si="142">J338+L338+N338+P338+R338+T338</f>
        <v>13866982.370000001</v>
      </c>
      <c r="I338" s="51">
        <f t="shared" ref="I338" si="143">(J338*K338+L338*M338+N338*O338+P338*Q338+R338*S338+T338*U338)/(J338+L338+N338+P338+R338+T338)</f>
        <v>3.081252594337871</v>
      </c>
      <c r="J338" s="50">
        <v>1006034.55</v>
      </c>
      <c r="K338" s="51">
        <v>2.7162868890536602</v>
      </c>
      <c r="L338" s="50">
        <v>1789530.58</v>
      </c>
      <c r="M338" s="51">
        <v>2.7345030046929999</v>
      </c>
      <c r="N338" s="50">
        <v>3567517.36</v>
      </c>
      <c r="O338" s="51">
        <v>3.1781339588491901</v>
      </c>
      <c r="P338" s="50">
        <v>3939405.33</v>
      </c>
      <c r="Q338" s="51">
        <v>2.8518769695374302</v>
      </c>
      <c r="R338" s="50">
        <v>3153108.17</v>
      </c>
      <c r="S338" s="51">
        <v>3.3168416737824797</v>
      </c>
      <c r="T338" s="50">
        <v>411386.38</v>
      </c>
      <c r="U338" s="51">
        <v>5.0327680075358803</v>
      </c>
    </row>
    <row r="339" spans="1:21" ht="14.25" customHeight="1" x14ac:dyDescent="0.2">
      <c r="A339" s="49" t="s">
        <v>25</v>
      </c>
      <c r="B339" s="50">
        <f t="shared" ref="B339" si="144">D339+F339+J339+L339+N339+P339+R339+T339</f>
        <v>45260118.629999995</v>
      </c>
      <c r="C339" s="51">
        <f t="shared" ref="C339" si="145">(D339*E339+F339*G339+J339*K339+L339*M339+N339*O339+P339*Q339+R339*S339+T339*U339)/(D339+F339+J339+L339+N339+P339+R339+T339)</f>
        <v>1.0015010912400695</v>
      </c>
      <c r="D339" s="50">
        <v>1225033.06</v>
      </c>
      <c r="E339" s="51">
        <v>3.2637211439828402E-2</v>
      </c>
      <c r="F339" s="50">
        <v>29865375.829999998</v>
      </c>
      <c r="G339" s="51">
        <v>4.0723086520756499E-2</v>
      </c>
      <c r="H339" s="50">
        <f t="shared" ref="H339" si="146">J339+L339+N339+P339+R339+T339</f>
        <v>14169709.74</v>
      </c>
      <c r="I339" s="51">
        <f t="shared" ref="I339" si="147">(J339*K339+L339*M339+N339*O339+P339*Q339+R339*S339+T339*U339)/(J339+L339+N339+P339+R339+T339)</f>
        <v>3.1102871589732355</v>
      </c>
      <c r="J339" s="50">
        <v>1242689.1000000001</v>
      </c>
      <c r="K339" s="51">
        <v>2.1213644546330999</v>
      </c>
      <c r="L339" s="50">
        <v>2399907.48</v>
      </c>
      <c r="M339" s="51">
        <v>3.07803879677062</v>
      </c>
      <c r="N339" s="50">
        <v>3267820.51</v>
      </c>
      <c r="O339" s="51">
        <v>3.02933131520127</v>
      </c>
      <c r="P339" s="50">
        <v>3619332.84</v>
      </c>
      <c r="Q339" s="51">
        <v>3.0600330800744997</v>
      </c>
      <c r="R339" s="50">
        <v>3217226.68</v>
      </c>
      <c r="S339" s="51">
        <v>3.3142822522222803</v>
      </c>
      <c r="T339" s="50">
        <v>422733.13</v>
      </c>
      <c r="U339" s="51">
        <v>5.7040121866010391</v>
      </c>
    </row>
    <row r="340" spans="1:21" ht="14.25" customHeight="1" thickBot="1" x14ac:dyDescent="0.25">
      <c r="A340" s="52" t="s">
        <v>26</v>
      </c>
      <c r="B340" s="53">
        <f t="shared" ref="B340" si="148">D340+F340+J340+L340+N340+P340+R340+T340</f>
        <v>49179858.799999997</v>
      </c>
      <c r="C340" s="54">
        <f t="shared" ref="C340" si="149">(D340*E340+F340*G340+J340*K340+L340*M340+N340*O340+P340*Q340+R340*S340+T340*U340)/(D340+F340+J340+L340+N340+P340+R340+T340)</f>
        <v>1.2497926381887048</v>
      </c>
      <c r="D340" s="53">
        <v>1429271.47</v>
      </c>
      <c r="E340" s="54">
        <v>3.1084940077898603E-2</v>
      </c>
      <c r="F340" s="53">
        <v>30455814.789999999</v>
      </c>
      <c r="G340" s="54">
        <v>3.6974597145558799E-2</v>
      </c>
      <c r="H340" s="53">
        <f t="shared" ref="H340" si="150">J340+L340+N340+P340+R340+T340</f>
        <v>17294772.539999999</v>
      </c>
      <c r="I340" s="54">
        <f t="shared" ref="I340" si="151">(J340*K340+L340*M340+N340*O340+P340*Q340+R340*S340+T340*U340)/(J340+L340+N340+P340+R340+T340)</f>
        <v>3.4862618190178289</v>
      </c>
      <c r="J340" s="53">
        <v>3844127.17</v>
      </c>
      <c r="K340" s="54">
        <v>4.51212224396832</v>
      </c>
      <c r="L340" s="53">
        <v>2622008.39</v>
      </c>
      <c r="M340" s="54">
        <v>3.0860925365307499</v>
      </c>
      <c r="N340" s="53">
        <v>3238549.86</v>
      </c>
      <c r="O340" s="54">
        <v>2.9115412787870398</v>
      </c>
      <c r="P340" s="53">
        <v>4091567.76</v>
      </c>
      <c r="Q340" s="54">
        <v>3.2363665748016399</v>
      </c>
      <c r="R340" s="53">
        <v>3075579.8</v>
      </c>
      <c r="S340" s="54">
        <v>3.2727657270346198</v>
      </c>
      <c r="T340" s="53">
        <v>422939.56</v>
      </c>
      <c r="U340" s="54">
        <v>5.0138039612563094</v>
      </c>
    </row>
    <row r="341" spans="1:21" ht="5.0999999999999996" customHeight="1" x14ac:dyDescent="0.2">
      <c r="A341" s="27"/>
      <c r="B341" s="22"/>
      <c r="C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4"/>
    </row>
    <row r="342" spans="1:21" x14ac:dyDescent="0.2">
      <c r="A342" s="18" t="s">
        <v>68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</row>
    <row r="343" spans="1:21" x14ac:dyDescent="0.2">
      <c r="A343" s="18" t="s">
        <v>63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  <row r="344" spans="1:21" hidden="1" x14ac:dyDescent="0.2">
      <c r="A344" s="13" t="s">
        <v>65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44"/>
  <sheetViews>
    <sheetView zoomScale="75" zoomScaleNormal="75" workbookViewId="0">
      <pane xSplit="1" ySplit="8" topLeftCell="B309" activePane="bottomRight" state="frozen"/>
      <selection activeCell="P85" sqref="P85"/>
      <selection pane="topRight" activeCell="P85" sqref="P85"/>
      <selection pane="bottomLeft" activeCell="P85" sqref="P85"/>
      <selection pane="bottomRight" activeCell="K345" sqref="K345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55</v>
      </c>
      <c r="E6" s="69"/>
      <c r="F6" s="68" t="s">
        <v>9</v>
      </c>
      <c r="G6" s="69"/>
      <c r="H6" s="68" t="s">
        <v>10</v>
      </c>
      <c r="I6" s="69"/>
      <c r="J6" s="76" t="s">
        <v>11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7"/>
      <c r="B8" s="67"/>
      <c r="C8" s="67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4" si="110">D329+F329+J329+L329+N329+P329+R329+T329</f>
        <v>74392908.540000007</v>
      </c>
      <c r="C329" s="51">
        <f t="shared" ref="C329:C334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:H334" si="114">J331+L331+N331+P331+R331+T331</f>
        <v>4928238.3400000008</v>
      </c>
      <c r="I331" s="51">
        <f t="shared" ref="I331:I334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si="114"/>
        <v>5156386.8100000005</v>
      </c>
      <c r="I332" s="54">
        <f t="shared" si="115"/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x14ac:dyDescent="0.2">
      <c r="A333" s="49" t="s">
        <v>89</v>
      </c>
      <c r="B333" s="50">
        <f t="shared" si="110"/>
        <v>75806379.11999999</v>
      </c>
      <c r="C333" s="51">
        <f t="shared" si="111"/>
        <v>0.59635527234505459</v>
      </c>
      <c r="D333" s="50">
        <v>66374604.409999996</v>
      </c>
      <c r="E333" s="51">
        <v>0.45281957011666696</v>
      </c>
      <c r="F333" s="50">
        <v>4176343.55</v>
      </c>
      <c r="G333" s="51">
        <v>0.72696644649839692</v>
      </c>
      <c r="H333" s="50">
        <f t="shared" si="114"/>
        <v>5255431.16</v>
      </c>
      <c r="I333" s="51">
        <f t="shared" si="115"/>
        <v>2.3053774335995705</v>
      </c>
      <c r="J333" s="50">
        <v>580162.1</v>
      </c>
      <c r="K333" s="51">
        <v>2.4430001546119602</v>
      </c>
      <c r="L333" s="50">
        <v>361601.96</v>
      </c>
      <c r="M333" s="51">
        <v>1.9989772787736002</v>
      </c>
      <c r="N333" s="50">
        <v>1100628.7</v>
      </c>
      <c r="O333" s="51">
        <v>2.8379416342677599</v>
      </c>
      <c r="P333" s="50">
        <v>2755860.67</v>
      </c>
      <c r="Q333" s="51">
        <v>2.0534060080040302</v>
      </c>
      <c r="R333" s="50">
        <v>407426.15</v>
      </c>
      <c r="S333" s="51">
        <v>2.2341341848087102</v>
      </c>
      <c r="T333" s="50">
        <v>49751.58</v>
      </c>
      <c r="U333" s="51">
        <v>5.6865860340515804</v>
      </c>
    </row>
    <row r="334" spans="1:21" ht="14.25" customHeight="1" x14ac:dyDescent="0.2">
      <c r="A334" s="49" t="s">
        <v>20</v>
      </c>
      <c r="B334" s="50">
        <f t="shared" si="110"/>
        <v>78052740.210000008</v>
      </c>
      <c r="C334" s="51">
        <f t="shared" si="111"/>
        <v>0.60653414714496634</v>
      </c>
      <c r="D334" s="50">
        <v>68625178.329999998</v>
      </c>
      <c r="E334" s="51">
        <v>0.46300682315618502</v>
      </c>
      <c r="F334" s="50">
        <v>4098554.46</v>
      </c>
      <c r="G334" s="51">
        <v>0.79814515867138203</v>
      </c>
      <c r="H334" s="50">
        <f t="shared" si="114"/>
        <v>5329007.42</v>
      </c>
      <c r="I334" s="51">
        <f t="shared" si="115"/>
        <v>2.3074625421895192</v>
      </c>
      <c r="J334" s="50">
        <v>114801.36</v>
      </c>
      <c r="K334" s="51">
        <v>2.9259756069091893</v>
      </c>
      <c r="L334" s="50">
        <v>1002000.73</v>
      </c>
      <c r="M334" s="51">
        <v>2.2810622248748302</v>
      </c>
      <c r="N334" s="50">
        <v>2275652.36</v>
      </c>
      <c r="O334" s="51">
        <v>1.8211984282608098</v>
      </c>
      <c r="P334" s="50">
        <v>1459288.9</v>
      </c>
      <c r="Q334" s="51">
        <v>2.9622031911570099</v>
      </c>
      <c r="R334" s="50">
        <v>426780.79</v>
      </c>
      <c r="S334" s="51">
        <v>2.1574327127048103</v>
      </c>
      <c r="T334" s="50">
        <v>50483.28</v>
      </c>
      <c r="U334" s="51">
        <v>5.6865845483890896</v>
      </c>
    </row>
    <row r="335" spans="1:21" ht="14.25" customHeight="1" x14ac:dyDescent="0.2">
      <c r="A335" s="49" t="s">
        <v>21</v>
      </c>
      <c r="B335" s="50">
        <f t="shared" ref="B335" si="116">D335+F335+J335+L335+N335+P335+R335+T335</f>
        <v>77377864.99000001</v>
      </c>
      <c r="C335" s="51">
        <f t="shared" ref="C335" si="117">(D335*E335+F335*G335+J335*K335+L335*M335+N335*O335+P335*Q335+R335*S335+T335*U335)/(D335+F335+J335+L335+N335+P335+R335+T335)</f>
        <v>0.60399129074109126</v>
      </c>
      <c r="D335" s="50">
        <v>68482208.629999995</v>
      </c>
      <c r="E335" s="51">
        <v>0.45392023735464604</v>
      </c>
      <c r="F335" s="50">
        <v>3186971.17</v>
      </c>
      <c r="G335" s="51">
        <v>0.64722959012522197</v>
      </c>
      <c r="H335" s="50">
        <f t="shared" ref="H335" si="118">J335+L335+N335+P335+R335+T335</f>
        <v>5708685.1900000004</v>
      </c>
      <c r="I335" s="51">
        <f t="shared" ref="I335" si="119">(J335*K335+L335*M335+N335*O335+P335*Q335+R335*S335+T335*U335)/(J335+L335+N335+P335+R335+T335)</f>
        <v>2.3801267118217115</v>
      </c>
      <c r="J335" s="50">
        <v>205996.52</v>
      </c>
      <c r="K335" s="51">
        <v>2.1075599917901497</v>
      </c>
      <c r="L335" s="50">
        <v>814020.56</v>
      </c>
      <c r="M335" s="51">
        <v>2.6477835729358001</v>
      </c>
      <c r="N335" s="50">
        <v>2558489.87</v>
      </c>
      <c r="O335" s="51">
        <v>1.9642335519194398</v>
      </c>
      <c r="P335" s="50">
        <v>1649589.78</v>
      </c>
      <c r="Q335" s="51">
        <v>2.8865278974994601</v>
      </c>
      <c r="R335" s="50">
        <v>430103.45</v>
      </c>
      <c r="S335" s="51">
        <v>2.1477343997124398</v>
      </c>
      <c r="T335" s="50">
        <v>50485.01</v>
      </c>
      <c r="U335" s="51">
        <v>5.6865845921393294</v>
      </c>
    </row>
    <row r="336" spans="1:21" ht="14.25" customHeight="1" x14ac:dyDescent="0.2">
      <c r="A336" s="49" t="s">
        <v>22</v>
      </c>
      <c r="B336" s="50">
        <f t="shared" ref="B336" si="120">D336+F336+J336+L336+N336+P336+R336+T336</f>
        <v>95314594.61999999</v>
      </c>
      <c r="C336" s="51">
        <f t="shared" ref="C336" si="121">(D336*E336+F336*G336+J336*K336+L336*M336+N336*O336+P336*Q336+R336*S336+T336*U336)/(D336+F336+J336+L336+N336+P336+R336+T336)</f>
        <v>0.5062820810492582</v>
      </c>
      <c r="D336" s="50">
        <v>79682044.739999995</v>
      </c>
      <c r="E336" s="51">
        <v>0.38816033343272899</v>
      </c>
      <c r="F336" s="50">
        <v>9765692.4600000009</v>
      </c>
      <c r="G336" s="51">
        <v>0.32112635607204004</v>
      </c>
      <c r="H336" s="50">
        <f t="shared" ref="H336" si="122">J336+L336+N336+P336+R336+T336</f>
        <v>5866857.4199999999</v>
      </c>
      <c r="I336" s="51">
        <f t="shared" ref="I336" si="123">(J336*K336+L336*M336+N336*O336+P336*Q336+R336*S336+T336*U336)/(J336+L336+N336+P336+R336+T336)</f>
        <v>2.4187806202898985</v>
      </c>
      <c r="J336" s="50">
        <v>747829.83</v>
      </c>
      <c r="K336" s="51">
        <v>2.6046357438028398</v>
      </c>
      <c r="L336" s="50">
        <v>377986.4</v>
      </c>
      <c r="M336" s="51">
        <v>3.2916649620198002</v>
      </c>
      <c r="N336" s="50">
        <v>2423597.06</v>
      </c>
      <c r="O336" s="51">
        <v>1.9232178417479999</v>
      </c>
      <c r="P336" s="50">
        <v>1786661.47</v>
      </c>
      <c r="Q336" s="51">
        <v>2.8015553466880299</v>
      </c>
      <c r="R336" s="50">
        <v>480239.8</v>
      </c>
      <c r="S336" s="51">
        <v>2.1752889993707303</v>
      </c>
      <c r="T336" s="50">
        <v>50542.86</v>
      </c>
      <c r="U336" s="51">
        <v>5.6865733359766297</v>
      </c>
    </row>
    <row r="337" spans="1:21" ht="14.25" customHeight="1" x14ac:dyDescent="0.2">
      <c r="A337" s="49" t="s">
        <v>23</v>
      </c>
      <c r="B337" s="50">
        <f t="shared" ref="B337" si="124">D337+F337+J337+L337+N337+P337+R337+T337</f>
        <v>90806437.38000001</v>
      </c>
      <c r="C337" s="51">
        <f t="shared" ref="C337" si="125">(D337*E337+F337*G337+J337*K337+L337*M337+N337*O337+P337*Q337+R337*S337+T337*U337)/(D337+F337+J337+L337+N337+P337+R337+T337)</f>
        <v>0.56292077977390609</v>
      </c>
      <c r="D337" s="50">
        <v>78144850.439999998</v>
      </c>
      <c r="E337" s="51">
        <v>0.39362329909963006</v>
      </c>
      <c r="F337" s="50">
        <v>5354597.37</v>
      </c>
      <c r="G337" s="51">
        <v>0.48324199408479501</v>
      </c>
      <c r="H337" s="50">
        <f t="shared" ref="H337" si="126">J337+L337+N337+P337+R337+T337</f>
        <v>7306989.5699999994</v>
      </c>
      <c r="I337" s="51">
        <f t="shared" ref="I337" si="127">(J337*K337+L337*M337+N337*O337+P337*Q337+R337*S337+T337*U337)/(J337+L337+N337+P337+R337+T337)</f>
        <v>2.4318674906771509</v>
      </c>
      <c r="J337" s="50">
        <v>102265.64</v>
      </c>
      <c r="K337" s="51">
        <v>2.8749441904436299</v>
      </c>
      <c r="L337" s="50">
        <v>2212043.1</v>
      </c>
      <c r="M337" s="51">
        <v>1.7711997044271</v>
      </c>
      <c r="N337" s="50">
        <v>2050739.76</v>
      </c>
      <c r="O337" s="51">
        <v>2.5938550875904398</v>
      </c>
      <c r="P337" s="50">
        <v>2368845.94</v>
      </c>
      <c r="Q337" s="51">
        <v>2.8604913644996297</v>
      </c>
      <c r="R337" s="50">
        <v>522511.93</v>
      </c>
      <c r="S337" s="51">
        <v>2.2480282555462399</v>
      </c>
      <c r="T337" s="50">
        <v>50583.199999999997</v>
      </c>
      <c r="U337" s="51">
        <v>5.6865836878647498</v>
      </c>
    </row>
    <row r="338" spans="1:21" ht="14.25" customHeight="1" x14ac:dyDescent="0.2">
      <c r="A338" s="49" t="s">
        <v>24</v>
      </c>
      <c r="B338" s="50">
        <f t="shared" ref="B338" si="128">D338+F338+J338+L338+N338+P338+R338+T338</f>
        <v>90035917.929999977</v>
      </c>
      <c r="C338" s="51">
        <f t="shared" ref="C338" si="129">(D338*E338+F338*G338+J338*K338+L338*M338+N338*O338+P338*Q338+R338*S338+T338*U338)/(D338+F338+J338+L338+N338+P338+R338+T338)</f>
        <v>0.60115407844679114</v>
      </c>
      <c r="D338" s="50">
        <v>77043347.090000004</v>
      </c>
      <c r="E338" s="51">
        <v>0.41186438828199201</v>
      </c>
      <c r="F338" s="50">
        <v>5730645.21</v>
      </c>
      <c r="G338" s="51">
        <v>0.78905493517718606</v>
      </c>
      <c r="H338" s="50">
        <f t="shared" ref="H338" si="130">J338+L338+N338+P338+R338+T338</f>
        <v>7261925.6299999999</v>
      </c>
      <c r="I338" s="51">
        <f t="shared" ref="I338" si="131">(J338*K338+L338*M338+N338*O338+P338*Q338+R338*S338+T338*U338)/(J338+L338+N338+P338+R338+T338)</f>
        <v>2.4610902501352125</v>
      </c>
      <c r="J338" s="50">
        <v>318373.52</v>
      </c>
      <c r="K338" s="51">
        <v>3.3454823453910403</v>
      </c>
      <c r="L338" s="50">
        <v>2903949.08</v>
      </c>
      <c r="M338" s="51">
        <v>1.9304953194978198</v>
      </c>
      <c r="N338" s="50">
        <v>1304918.69</v>
      </c>
      <c r="O338" s="51">
        <v>2.7969113324601098</v>
      </c>
      <c r="P338" s="50">
        <v>2135025.56</v>
      </c>
      <c r="Q338" s="51">
        <v>2.8181414140540801</v>
      </c>
      <c r="R338" s="50">
        <v>549285.32000000007</v>
      </c>
      <c r="S338" s="51">
        <v>2.2721942852942099</v>
      </c>
      <c r="T338" s="50">
        <v>50373.46</v>
      </c>
      <c r="U338" s="51">
        <v>5.6865754307923293</v>
      </c>
    </row>
    <row r="339" spans="1:21" ht="14.25" customHeight="1" x14ac:dyDescent="0.2">
      <c r="A339" s="49" t="s">
        <v>25</v>
      </c>
      <c r="B339" s="50">
        <f t="shared" ref="B339" si="132">D339+F339+J339+L339+N339+P339+R339+T339</f>
        <v>87705633.420000002</v>
      </c>
      <c r="C339" s="51">
        <f t="shared" ref="C339" si="133">(D339*E339+F339*G339+J339*K339+L339*M339+N339*O339+P339*Q339+R339*S339+T339*U339)/(D339+F339+J339+L339+N339+P339+R339+T339)</f>
        <v>0.6015991685463159</v>
      </c>
      <c r="D339" s="50">
        <v>73670308.230000004</v>
      </c>
      <c r="E339" s="51">
        <v>0.41870088003566897</v>
      </c>
      <c r="F339" s="50">
        <v>6785591.4400000004</v>
      </c>
      <c r="G339" s="51">
        <v>0.61257200741517104</v>
      </c>
      <c r="H339" s="50">
        <f t="shared" ref="H339" si="134">J339+L339+N339+P339+R339+T339</f>
        <v>7249733.75</v>
      </c>
      <c r="I339" s="51">
        <f t="shared" ref="I339" si="135">(J339*K339+L339*M339+N339*O339+P339*Q339+R339*S339+T339*U339)/(J339+L339+N339+P339+R339+T339)</f>
        <v>2.4499037477065966</v>
      </c>
      <c r="J339" s="50">
        <v>1929022.1800000004</v>
      </c>
      <c r="K339" s="51">
        <v>1.5152911085760599</v>
      </c>
      <c r="L339" s="50">
        <v>1540253.63</v>
      </c>
      <c r="M339" s="51">
        <v>2.62899007678365</v>
      </c>
      <c r="N339" s="50">
        <v>971480.97</v>
      </c>
      <c r="O339" s="51">
        <v>3.00366074901086</v>
      </c>
      <c r="P339" s="50">
        <v>2231592.91</v>
      </c>
      <c r="Q339" s="51">
        <v>2.83799372184777</v>
      </c>
      <c r="R339" s="50">
        <v>526772.59</v>
      </c>
      <c r="S339" s="51">
        <v>2.3724775260231401</v>
      </c>
      <c r="T339" s="50">
        <v>50611.47</v>
      </c>
      <c r="U339" s="51">
        <v>5.6865797417067698</v>
      </c>
    </row>
    <row r="340" spans="1:21" ht="14.25" customHeight="1" thickBot="1" x14ac:dyDescent="0.25">
      <c r="A340" s="52" t="s">
        <v>26</v>
      </c>
      <c r="B340" s="53">
        <f t="shared" ref="B340" si="136">D340+F340+J340+L340+N340+P340+R340+T340</f>
        <v>78489505.790000007</v>
      </c>
      <c r="C340" s="54">
        <f t="shared" ref="C340" si="137">(D340*E340+F340*G340+J340*K340+L340*M340+N340*O340+P340*Q340+R340*S340+T340*U340)/(D340+F340+J340+L340+N340+P340+R340+T340)</f>
        <v>0.61373642597629141</v>
      </c>
      <c r="D340" s="53">
        <v>67737095.379999995</v>
      </c>
      <c r="E340" s="54">
        <v>0.44093442570492497</v>
      </c>
      <c r="F340" s="53">
        <v>5006638.6100000003</v>
      </c>
      <c r="G340" s="54">
        <v>0.53300427441876008</v>
      </c>
      <c r="H340" s="53">
        <f t="shared" ref="H340" si="138">J340+L340+N340+P340+R340+T340</f>
        <v>5745771.7999999998</v>
      </c>
      <c r="I340" s="54">
        <f t="shared" ref="I340" si="139">(J340*K340+L340*M340+N340*O340+P340*Q340+R340*S340+T340*U340)/(J340+L340+N340+P340+R340+T340)</f>
        <v>2.7212517786209358</v>
      </c>
      <c r="J340" s="53">
        <v>1038305.97</v>
      </c>
      <c r="K340" s="54">
        <v>2.6600510718434998</v>
      </c>
      <c r="L340" s="53">
        <v>986130.8</v>
      </c>
      <c r="M340" s="54">
        <v>2.6101336131068997</v>
      </c>
      <c r="N340" s="53">
        <v>1095110.67</v>
      </c>
      <c r="O340" s="54">
        <v>2.9556389490753503</v>
      </c>
      <c r="P340" s="53">
        <v>1955159.4</v>
      </c>
      <c r="Q340" s="54">
        <v>2.7088694179103801</v>
      </c>
      <c r="R340" s="53">
        <v>620098.28</v>
      </c>
      <c r="S340" s="54">
        <v>2.3818207950842902</v>
      </c>
      <c r="T340" s="53">
        <v>50966.68</v>
      </c>
      <c r="U340" s="54">
        <v>5.6865669884716796</v>
      </c>
    </row>
    <row r="341" spans="1:21" ht="5.0999999999999996" customHeight="1" x14ac:dyDescent="0.2">
      <c r="A341" s="27"/>
      <c r="B341" s="22"/>
      <c r="C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9"/>
      <c r="U341" s="24"/>
    </row>
    <row r="342" spans="1:21" x14ac:dyDescent="0.2">
      <c r="A342" s="18" t="s">
        <v>67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</row>
    <row r="343" spans="1:21" x14ac:dyDescent="0.2">
      <c r="A343" s="18" t="s">
        <v>63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</row>
    <row r="344" spans="1:21" hidden="1" x14ac:dyDescent="0.2">
      <c r="A344" s="13" t="s">
        <v>65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J183" sqref="J18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65" t="s">
        <v>2</v>
      </c>
      <c r="B6" s="65" t="s">
        <v>70</v>
      </c>
      <c r="C6" s="65" t="s">
        <v>3</v>
      </c>
      <c r="D6" s="68" t="s">
        <v>59</v>
      </c>
      <c r="E6" s="69"/>
      <c r="F6" s="68" t="s">
        <v>9</v>
      </c>
      <c r="G6" s="69"/>
      <c r="H6" s="68" t="s">
        <v>10</v>
      </c>
      <c r="I6" s="69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66"/>
      <c r="B7" s="66"/>
      <c r="C7" s="66"/>
      <c r="D7" s="70"/>
      <c r="E7" s="71"/>
      <c r="F7" s="70"/>
      <c r="G7" s="71"/>
      <c r="H7" s="70"/>
      <c r="I7" s="71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6"/>
      <c r="B8" s="66"/>
      <c r="C8" s="66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:I166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:H166" si="107">J164+L164+N164+P164+R164+T164</f>
        <v>7574100.1000000006</v>
      </c>
      <c r="I164" s="54">
        <f t="shared" si="106"/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x14ac:dyDescent="0.2">
      <c r="A165" s="49" t="s">
        <v>89</v>
      </c>
      <c r="B165" s="50">
        <f t="shared" ref="B165:B166" si="108">D165+F165+H165</f>
        <v>49124812.710000001</v>
      </c>
      <c r="C165" s="51">
        <f t="shared" ref="C165:C166" si="109">(D165*E165+F165*G165+J165*K165+L165*M165+N165*O165+P165*Q165+R165*S165+T165*U165)/(D165+F165+J165+L165+N165+P165+R165+T165)</f>
        <v>0.30208649522604963</v>
      </c>
      <c r="D165" s="50">
        <v>3294049.77</v>
      </c>
      <c r="E165" s="51">
        <v>0</v>
      </c>
      <c r="F165" s="50">
        <v>36592387.060000002</v>
      </c>
      <c r="G165" s="51">
        <v>1.5633271179111799E-3</v>
      </c>
      <c r="H165" s="50">
        <f t="shared" si="107"/>
        <v>9238375.8799999971</v>
      </c>
      <c r="I165" s="51">
        <f t="shared" si="106"/>
        <v>1.6001445298629704</v>
      </c>
      <c r="J165" s="50">
        <v>2157575.3199999998</v>
      </c>
      <c r="K165" s="51">
        <v>1.5585564115555399</v>
      </c>
      <c r="L165" s="50">
        <v>2159412.96</v>
      </c>
      <c r="M165" s="51">
        <v>0.70533789132209312</v>
      </c>
      <c r="N165" s="50">
        <v>811409.68</v>
      </c>
      <c r="O165" s="51">
        <v>1.7406112401814098</v>
      </c>
      <c r="P165" s="50">
        <v>2041019.52</v>
      </c>
      <c r="Q165" s="51">
        <v>1.39751667504875</v>
      </c>
      <c r="R165" s="50">
        <v>1960500.21</v>
      </c>
      <c r="S165" s="51">
        <v>2.5294620362728804</v>
      </c>
      <c r="T165" s="50">
        <v>108458.19</v>
      </c>
      <c r="U165" s="51">
        <v>6.2069957197331096</v>
      </c>
    </row>
    <row r="166" spans="1:21" ht="14.25" customHeight="1" x14ac:dyDescent="0.2">
      <c r="A166" s="49" t="s">
        <v>20</v>
      </c>
      <c r="B166" s="50">
        <f t="shared" si="108"/>
        <v>48415255.939999998</v>
      </c>
      <c r="C166" s="51">
        <f t="shared" si="109"/>
        <v>0.28038358369566418</v>
      </c>
      <c r="D166" s="50">
        <v>3666985.86</v>
      </c>
      <c r="E166" s="51">
        <v>0</v>
      </c>
      <c r="F166" s="50">
        <v>35935575.409999996</v>
      </c>
      <c r="G166" s="51">
        <v>1.6795017002345003E-3</v>
      </c>
      <c r="H166" s="50">
        <f t="shared" si="107"/>
        <v>8812694.6699999999</v>
      </c>
      <c r="I166" s="51">
        <f t="shared" si="106"/>
        <v>1.5335251715920386</v>
      </c>
      <c r="J166" s="50">
        <v>2418288.65</v>
      </c>
      <c r="K166" s="51">
        <v>0.562256919040661</v>
      </c>
      <c r="L166" s="50">
        <v>1122741.8999999999</v>
      </c>
      <c r="M166" s="51">
        <v>1.1602687776237799</v>
      </c>
      <c r="N166" s="50">
        <v>680392.5</v>
      </c>
      <c r="O166" s="51">
        <v>2.0020222406919497</v>
      </c>
      <c r="P166" s="50">
        <v>2057936.53</v>
      </c>
      <c r="Q166" s="51">
        <v>1.4787642167953499</v>
      </c>
      <c r="R166" s="50">
        <v>2428919.5699999998</v>
      </c>
      <c r="S166" s="51">
        <v>2.3892506219133502</v>
      </c>
      <c r="T166" s="50">
        <v>104415.52</v>
      </c>
      <c r="U166" s="51">
        <v>6.1623578257331895</v>
      </c>
    </row>
    <row r="167" spans="1:21" ht="14.25" customHeight="1" x14ac:dyDescent="0.2">
      <c r="A167" s="49" t="s">
        <v>21</v>
      </c>
      <c r="B167" s="50">
        <f t="shared" ref="B167:B168" si="110">D167+F167+H167</f>
        <v>50139218.789999999</v>
      </c>
      <c r="C167" s="51">
        <f t="shared" ref="C167:C168" si="111">(D167*E167+F167*G167+J167*K167+L167*M167+N167*O167+P167*Q167+R167*S167+T167*U167)/(D167+F167+J167+L167+N167+P167+R167+T167)</f>
        <v>0.26249188879314789</v>
      </c>
      <c r="D167" s="50">
        <v>3909145.22</v>
      </c>
      <c r="E167" s="51">
        <v>0</v>
      </c>
      <c r="F167" s="50">
        <v>36052405.530000001</v>
      </c>
      <c r="G167" s="51">
        <v>1.5161448229720903E-3</v>
      </c>
      <c r="H167" s="50">
        <f t="shared" ref="H167:H168" si="112">J167+L167+N167+P167+R167+T167</f>
        <v>10177668.039999999</v>
      </c>
      <c r="I167" s="51">
        <f t="shared" ref="I167:I168" si="113">(J167*K167+L167*M167+N167*O167+P167*Q167+R167*S167+T167*U167)/H167</f>
        <v>1.2877682317097847</v>
      </c>
      <c r="J167" s="50">
        <v>4287318.4400000004</v>
      </c>
      <c r="K167" s="51">
        <v>0.237790580258368</v>
      </c>
      <c r="L167" s="50">
        <v>652579.43000000005</v>
      </c>
      <c r="M167" s="51">
        <v>1.6973150895975999</v>
      </c>
      <c r="N167" s="50">
        <v>498968.79</v>
      </c>
      <c r="O167" s="51">
        <v>2.2633128302473602</v>
      </c>
      <c r="P167" s="50">
        <v>2186090.27</v>
      </c>
      <c r="Q167" s="51">
        <v>1.53563645708921</v>
      </c>
      <c r="R167" s="50">
        <v>2448244.86</v>
      </c>
      <c r="S167" s="51">
        <v>2.3892488852605998</v>
      </c>
      <c r="T167" s="50">
        <v>104466.25</v>
      </c>
      <c r="U167" s="51">
        <v>6.1601908511122012</v>
      </c>
    </row>
    <row r="168" spans="1:21" ht="14.25" customHeight="1" x14ac:dyDescent="0.2">
      <c r="A168" s="49" t="s">
        <v>22</v>
      </c>
      <c r="B168" s="50">
        <f t="shared" si="110"/>
        <v>48231498.210000008</v>
      </c>
      <c r="C168" s="51">
        <f t="shared" si="111"/>
        <v>0.27602846986079527</v>
      </c>
      <c r="D168" s="50">
        <v>3007080.2</v>
      </c>
      <c r="E168" s="51">
        <v>0</v>
      </c>
      <c r="F168" s="50">
        <v>35128244.460000001</v>
      </c>
      <c r="G168" s="51">
        <v>1.7205508823198402E-3</v>
      </c>
      <c r="H168" s="50">
        <f t="shared" si="112"/>
        <v>10096173.550000001</v>
      </c>
      <c r="I168" s="51">
        <f t="shared" si="113"/>
        <v>1.3126583702594916</v>
      </c>
      <c r="J168" s="50">
        <v>4336703.1900000004</v>
      </c>
      <c r="K168" s="51">
        <v>0.275430951616497</v>
      </c>
      <c r="L168" s="50">
        <v>541847.94000000006</v>
      </c>
      <c r="M168" s="51">
        <v>1.8924909973820301</v>
      </c>
      <c r="N168" s="50">
        <v>810639.99</v>
      </c>
      <c r="O168" s="51">
        <v>1.8302120957541199</v>
      </c>
      <c r="P168" s="50">
        <v>2386343.31</v>
      </c>
      <c r="Q168" s="51">
        <v>1.67900969974014</v>
      </c>
      <c r="R168" s="50">
        <v>1915929.9300000004</v>
      </c>
      <c r="S168" s="51">
        <v>2.5563454275177997</v>
      </c>
      <c r="T168" s="50">
        <v>104709.19</v>
      </c>
      <c r="U168" s="51">
        <v>6.1580715856936692</v>
      </c>
    </row>
    <row r="169" spans="1:21" ht="14.25" customHeight="1" x14ac:dyDescent="0.2">
      <c r="A169" s="49" t="s">
        <v>23</v>
      </c>
      <c r="B169" s="50">
        <f t="shared" ref="B169" si="114">D169+F169+H169</f>
        <v>48683088.669999994</v>
      </c>
      <c r="C169" s="51">
        <f t="shared" ref="C169" si="115">(D169*E169+F169*G169+J169*K169+L169*M169+N169*O169+P169*Q169+R169*S169+T169*U169)/(D169+F169+J169+L169+N169+P169+R169+T169)</f>
        <v>0.30197382832160413</v>
      </c>
      <c r="D169" s="50">
        <v>3438776.83</v>
      </c>
      <c r="E169" s="51">
        <v>0.37929589923403106</v>
      </c>
      <c r="F169" s="50">
        <v>34558708.979999997</v>
      </c>
      <c r="G169" s="51">
        <v>1.70261183755598E-3</v>
      </c>
      <c r="H169" s="50">
        <f t="shared" ref="H169" si="116">J169+L169+N169+P169+R169+T169</f>
        <v>10685602.859999999</v>
      </c>
      <c r="I169" s="51">
        <f t="shared" ref="I169" si="117">(J169*K169+L169*M169+N169*O169+P169*Q169+R169*S169+T169*U169)/H169</f>
        <v>1.2482089048179368</v>
      </c>
      <c r="J169" s="50">
        <v>2692083.28</v>
      </c>
      <c r="K169" s="51">
        <v>0.431310048030906</v>
      </c>
      <c r="L169" s="50">
        <v>676522.34</v>
      </c>
      <c r="M169" s="51">
        <v>1.5077083547603198</v>
      </c>
      <c r="N169" s="50">
        <v>1295862.3400000001</v>
      </c>
      <c r="O169" s="51">
        <v>1.7954796558869097</v>
      </c>
      <c r="P169" s="50">
        <v>3987635.16</v>
      </c>
      <c r="Q169" s="51">
        <v>0.805357789427255</v>
      </c>
      <c r="R169" s="50">
        <v>1927472.38</v>
      </c>
      <c r="S169" s="51">
        <v>2.5802186948069301</v>
      </c>
      <c r="T169" s="50">
        <v>106027.36</v>
      </c>
      <c r="U169" s="51">
        <v>6.0859377787016493</v>
      </c>
    </row>
    <row r="170" spans="1:21" ht="14.25" customHeight="1" x14ac:dyDescent="0.2">
      <c r="A170" s="49" t="s">
        <v>24</v>
      </c>
      <c r="B170" s="50">
        <f t="shared" ref="B170" si="118">D170+F170+H170</f>
        <v>49354811.749999993</v>
      </c>
      <c r="C170" s="51">
        <f t="shared" ref="C170" si="119">(D170*E170+F170*G170+J170*K170+L170*M170+N170*O170+P170*Q170+R170*S170+T170*U170)/(D170+F170+J170+L170+N170+P170+R170+T170)</f>
        <v>0.30407736320461187</v>
      </c>
      <c r="D170" s="50">
        <v>2768577.51</v>
      </c>
      <c r="E170" s="51">
        <v>0.17213523127983499</v>
      </c>
      <c r="F170" s="50">
        <v>35407013.049999997</v>
      </c>
      <c r="G170" s="51">
        <v>0</v>
      </c>
      <c r="H170" s="50">
        <f t="shared" ref="H170" si="120">J170+L170+N170+P170+R170+T170</f>
        <v>11179221.189999999</v>
      </c>
      <c r="I170" s="51">
        <f t="shared" ref="I170" si="121">(J170*K170+L170*M170+N170*O170+P170*Q170+R170*S170+T170*U170)/H170</f>
        <v>1.2998321655356737</v>
      </c>
      <c r="J170" s="50">
        <v>1348521.58</v>
      </c>
      <c r="K170" s="51">
        <v>0.77232448160006517</v>
      </c>
      <c r="L170" s="50">
        <v>847366.87</v>
      </c>
      <c r="M170" s="51">
        <v>2.18046014567456</v>
      </c>
      <c r="N170" s="50">
        <v>1368434.93</v>
      </c>
      <c r="O170" s="51">
        <v>1.7754854803362801</v>
      </c>
      <c r="P170" s="50">
        <v>5627470.79</v>
      </c>
      <c r="Q170" s="51">
        <v>0.71101074765418693</v>
      </c>
      <c r="R170" s="50">
        <v>1881911.62</v>
      </c>
      <c r="S170" s="51">
        <v>2.4277277819773504</v>
      </c>
      <c r="T170" s="50">
        <v>105515.4</v>
      </c>
      <c r="U170" s="51">
        <v>6.0879045475826299</v>
      </c>
    </row>
    <row r="171" spans="1:21" ht="14.25" customHeight="1" x14ac:dyDescent="0.2">
      <c r="A171" s="49" t="s">
        <v>25</v>
      </c>
      <c r="B171" s="50">
        <f t="shared" ref="B171" si="122">D171+F171+H171</f>
        <v>50005266.670000002</v>
      </c>
      <c r="C171" s="51">
        <f t="shared" ref="C171" si="123">(D171*E171+F171*G171+J171*K171+L171*M171+N171*O171+P171*Q171+R171*S171+T171*U171)/(D171+F171+J171+L171+N171+P171+R171+T171)</f>
        <v>0.30256105908893843</v>
      </c>
      <c r="D171" s="50">
        <v>2491798.17</v>
      </c>
      <c r="E171" s="51">
        <v>4.9592724438030998E-2</v>
      </c>
      <c r="F171" s="50">
        <v>36448357.159999996</v>
      </c>
      <c r="G171" s="51">
        <v>0</v>
      </c>
      <c r="H171" s="50">
        <f t="shared" ref="H171" si="124">J171+L171+N171+P171+R171+T171</f>
        <v>11065111.340000002</v>
      </c>
      <c r="I171" s="51">
        <f t="shared" ref="I171" si="125">(J171*K171+L171*M171+N171*O171+P171*Q171+R171*S171+T171*U171)/H171</f>
        <v>1.3561609027334007</v>
      </c>
      <c r="J171" s="50">
        <v>1643793.38</v>
      </c>
      <c r="K171" s="51">
        <v>0.57784405239544212</v>
      </c>
      <c r="L171" s="50">
        <v>1035792.64</v>
      </c>
      <c r="M171" s="51">
        <v>2.0189255679592399</v>
      </c>
      <c r="N171" s="50">
        <v>1634737.37</v>
      </c>
      <c r="O171" s="51">
        <v>1.51821468245997</v>
      </c>
      <c r="P171" s="50">
        <v>4783706.17</v>
      </c>
      <c r="Q171" s="51">
        <v>0.87819605287337299</v>
      </c>
      <c r="R171" s="50">
        <v>1849100.73</v>
      </c>
      <c r="S171" s="51">
        <v>2.5064751848321398</v>
      </c>
      <c r="T171" s="50">
        <v>117981.05</v>
      </c>
      <c r="U171" s="51">
        <v>5.4872173454974291</v>
      </c>
    </row>
    <row r="172" spans="1:21" ht="14.25" customHeight="1" thickBot="1" x14ac:dyDescent="0.25">
      <c r="A172" s="52" t="s">
        <v>26</v>
      </c>
      <c r="B172" s="53">
        <f t="shared" ref="B172" si="126">D172+F172+H172</f>
        <v>50073116.850000001</v>
      </c>
      <c r="C172" s="54">
        <f t="shared" ref="C172" si="127">(D172*E172+F172*G172+J172*K172+L172*M172+N172*O172+P172*Q172+R172*S172+T172*U172)/(D172+F172+J172+L172+N172+P172+R172+T172)</f>
        <v>0.30202784158222401</v>
      </c>
      <c r="D172" s="53">
        <v>2642322.1</v>
      </c>
      <c r="E172" s="54">
        <v>0</v>
      </c>
      <c r="F172" s="53">
        <v>37253073.18</v>
      </c>
      <c r="G172" s="54">
        <v>0</v>
      </c>
      <c r="H172" s="53">
        <f t="shared" ref="H172" si="128">J172+L172+N172+P172+R172+T172</f>
        <v>10177721.57</v>
      </c>
      <c r="I172" s="54">
        <f t="shared" ref="I172" si="129">(J172*K172+L172*M172+N172*O172+P172*Q172+R172*S172+T172*U172)/H172</f>
        <v>1.4859391956720618</v>
      </c>
      <c r="J172" s="53">
        <v>1275850.74</v>
      </c>
      <c r="K172" s="54">
        <v>1.3495138049612299</v>
      </c>
      <c r="L172" s="53">
        <v>1201608.6100000001</v>
      </c>
      <c r="M172" s="54">
        <v>1.8505301321034999</v>
      </c>
      <c r="N172" s="53">
        <v>1325142.02</v>
      </c>
      <c r="O172" s="54">
        <v>1.3854066985212596</v>
      </c>
      <c r="P172" s="53">
        <v>4315234.59</v>
      </c>
      <c r="Q172" s="54">
        <v>0.92449224668918906</v>
      </c>
      <c r="R172" s="53">
        <v>1941503.55</v>
      </c>
      <c r="S172" s="54">
        <v>2.4211022806010298</v>
      </c>
      <c r="T172" s="53">
        <v>118382.06</v>
      </c>
      <c r="U172" s="54">
        <v>5.5096528325322298</v>
      </c>
    </row>
    <row r="173" spans="1:21" ht="4.5" customHeight="1" x14ac:dyDescent="0.2">
      <c r="A173" s="27"/>
      <c r="B173" s="22"/>
      <c r="C173" s="25"/>
      <c r="D173" s="22"/>
      <c r="E173" s="25"/>
      <c r="F173" s="22"/>
      <c r="G173" s="25"/>
      <c r="H173" s="22"/>
      <c r="I173" s="25"/>
      <c r="J173" s="22"/>
      <c r="K173" s="25"/>
      <c r="L173" s="22"/>
      <c r="M173" s="25"/>
      <c r="N173" s="22"/>
      <c r="O173" s="25"/>
      <c r="P173" s="22"/>
      <c r="Q173" s="25"/>
      <c r="R173" s="22"/>
      <c r="S173" s="25"/>
      <c r="T173" s="22"/>
      <c r="U173" s="25"/>
    </row>
    <row r="174" spans="1:21" hidden="1" x14ac:dyDescent="0.2">
      <c r="A174" s="13" t="s">
        <v>60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2023-09-28T03:35:36Z</dcterms:modified>
</cp:coreProperties>
</file>