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99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<sst xmlns="http://schemas.openxmlformats.org/spreadsheetml/2006/main" count="7014" uniqueCount="223">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</sst>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  <numFmt numFmtId="169" formatCode="#,##0.000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3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65" fontId="20" fillId="0" borderId="19" xfId="204" applyNumberFormat="1" applyFont="1" applyFill="1" applyBorder="1">
      <alignment/>
      <protection/>
    </xf>
    <xf numFmtId="165" fontId="20" fillId="0" borderId="20" xfId="204" applyNumberFormat="1" applyFont="1" applyFill="1" applyBorder="1">
      <alignment/>
      <protection/>
    </xf>
    <xf numFmtId="165" fontId="20" fillId="0" borderId="21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4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69" fontId="20" fillId="49" borderId="0" xfId="0" applyNumberFormat="1" applyFont="1" applyFill="1" applyBorder="1"/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2"/>
  <sheetViews>
    <sheetView tabSelected="1" zoomScale="80" zoomScaleNormal="80" zoomScaleSheetLayoutView="8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F302" sqref="F302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62" t="s">
        <v>175</v>
      </c>
      <c r="G5" s="63"/>
      <c r="H5" s="62" t="s">
        <v>151</v>
      </c>
      <c r="I5" s="63"/>
    </row>
    <row r="6" spans="1:9" ht="24" customHeight="1">
      <c r="A6" s="61"/>
      <c r="B6" s="61"/>
      <c r="C6" s="61"/>
      <c r="D6" s="59" t="s">
        <v>179</v>
      </c>
      <c r="E6" s="60"/>
      <c r="F6" s="59" t="s">
        <v>176</v>
      </c>
      <c r="G6" s="60"/>
      <c r="H6" s="59" t="s">
        <v>152</v>
      </c>
      <c r="I6" s="60"/>
    </row>
    <row r="7" spans="1:9" ht="24" customHeight="1">
      <c r="A7" s="61"/>
      <c r="B7" s="61"/>
      <c r="C7" s="61"/>
      <c r="D7" s="64" t="s">
        <v>180</v>
      </c>
      <c r="E7" s="65"/>
      <c r="F7" s="64" t="s">
        <v>177</v>
      </c>
      <c r="G7" s="65"/>
      <c r="H7" s="64" t="s">
        <v>153</v>
      </c>
      <c r="I7" s="65"/>
    </row>
    <row r="8" spans="1:9" ht="38.25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14.839247373074006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9.739781675518561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153748664.30000022</v>
      </c>
      <c r="E301" s="11">
        <f>'2. отрасли_общ'!E301</f>
        <v>14.476747858316134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9.680920946825319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0</v>
      </c>
      <c r="E304" s="11">
        <f>'2. отрасли_общ'!E304</f>
        <v>0</v>
      </c>
      <c r="F304" s="10">
        <f>'3. отрасли_нац вал'!D304</f>
        <v>0</v>
      </c>
      <c r="G304" s="11">
        <f>'3. отрасли_нац вал'!E304</f>
        <v>0</v>
      </c>
      <c r="H304" s="10">
        <f>'4. отрасли_ин вал'!D304</f>
        <v>0</v>
      </c>
      <c r="I304" s="11">
        <f>'4. отрасли_ин вал'!E304</f>
        <v>0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0</v>
      </c>
      <c r="E305" s="11">
        <f>'2. отрасли_общ'!E305</f>
        <v>0</v>
      </c>
      <c r="F305" s="10">
        <f>'3. отрасли_нац вал'!D305</f>
        <v>0</v>
      </c>
      <c r="G305" s="11">
        <f>'3. отрасли_нац вал'!E305</f>
        <v>0</v>
      </c>
      <c r="H305" s="10">
        <f>'4. отрасли_ин вал'!D305</f>
        <v>0</v>
      </c>
      <c r="I305" s="11">
        <f>'4. отрасли_ин вал'!E305</f>
        <v>0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0</v>
      </c>
      <c r="E306" s="11">
        <f>'2. отрасли_общ'!E306</f>
        <v>0</v>
      </c>
      <c r="F306" s="10">
        <f>'3. отрасли_нац вал'!D306</f>
        <v>0</v>
      </c>
      <c r="G306" s="11">
        <f>'3. отрасли_нац вал'!E306</f>
        <v>0</v>
      </c>
      <c r="H306" s="10">
        <f>'4. отрасли_ин вал'!D306</f>
        <v>0</v>
      </c>
      <c r="I306" s="11">
        <f>'4. отрасли_ин вал'!E306</f>
        <v>0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0</v>
      </c>
      <c r="E307" s="11">
        <f>'2. отрасли_общ'!E307</f>
        <v>0</v>
      </c>
      <c r="F307" s="10">
        <f>'3. отрасли_нац вал'!D307</f>
        <v>0</v>
      </c>
      <c r="G307" s="11">
        <f>'3. отрасли_нац вал'!E307</f>
        <v>0</v>
      </c>
      <c r="H307" s="10">
        <f>'4. отрасли_ин вал'!D307</f>
        <v>0</v>
      </c>
      <c r="I307" s="11">
        <f>'4. отрасли_ин вал'!E307</f>
        <v>0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0</v>
      </c>
      <c r="E308" s="11">
        <f>'2. отрасли_общ'!E308</f>
        <v>0</v>
      </c>
      <c r="F308" s="10">
        <f>'3. отрасли_нац вал'!D308</f>
        <v>0</v>
      </c>
      <c r="G308" s="11">
        <f>'3. отрасли_нац вал'!E308</f>
        <v>0</v>
      </c>
      <c r="H308" s="10">
        <f>'4. отрасли_ин вал'!D308</f>
        <v>0</v>
      </c>
      <c r="I308" s="11">
        <f>'4. отрасли_ин вал'!E308</f>
        <v>0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0</v>
      </c>
      <c r="E309" s="11">
        <f>'2. отрасли_общ'!E309</f>
        <v>0</v>
      </c>
      <c r="F309" s="10">
        <f>'3. отрасли_нац вал'!D309</f>
        <v>0</v>
      </c>
      <c r="G309" s="11">
        <f>'3. отрасли_нац вал'!E309</f>
        <v>0</v>
      </c>
      <c r="H309" s="10">
        <f>'4. отрасли_ин вал'!D309</f>
        <v>0</v>
      </c>
      <c r="I309" s="11">
        <f>'4. отрасли_ин вал'!E309</f>
        <v>0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2"/>
  <sheetViews>
    <sheetView zoomScale="80" zoomScaleNormal="8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</row>
    <row r="6" spans="1:27" ht="24" customHeight="1">
      <c r="A6" s="61"/>
      <c r="B6" s="61"/>
      <c r="C6" s="61"/>
      <c r="D6" s="59" t="s">
        <v>179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</row>
    <row r="7" spans="1:27" ht="24" customHeight="1">
      <c r="A7" s="61"/>
      <c r="B7" s="61"/>
      <c r="C7" s="61"/>
      <c r="D7" s="64" t="s">
        <v>180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</row>
    <row r="8" spans="1:27" ht="38.25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13.634153796432248</v>
      </c>
      <c r="P296" s="10">
        <v>1806217.7</v>
      </c>
      <c r="Q296" s="11">
        <v>7.238072260613989</v>
      </c>
      <c r="R296" s="10">
        <v>13393354.5</v>
      </c>
      <c r="S296" s="11">
        <v>11.902564475613634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11.897800103206523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8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  <c r="AB299" s="58"/>
    </row>
    <row r="300" spans="1:28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11.779124181336003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  <c r="AB300" s="58"/>
    </row>
    <row r="301" spans="1:28" s="4" customFormat="1" ht="12.75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12.997630737112532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  <c r="AB301" s="58"/>
    </row>
    <row r="302" spans="1:28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  <c r="AB302" s="58"/>
    </row>
    <row r="303" spans="1:28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  <c r="AB303" s="58"/>
    </row>
    <row r="304" spans="1:28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B304" s="58"/>
    </row>
    <row r="305" spans="1:28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B305" s="58"/>
    </row>
    <row r="306" spans="1:28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B306" s="58"/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80" zoomScaleNormal="8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1" t="s">
        <v>50</v>
      </c>
      <c r="B5" s="61" t="s">
        <v>33</v>
      </c>
      <c r="C5" s="61" t="s">
        <v>51</v>
      </c>
      <c r="D5" s="62" t="s">
        <v>175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  <c r="AB5" s="37"/>
      <c r="AC5" s="72" t="s">
        <v>142</v>
      </c>
    </row>
    <row r="6" spans="1:29" ht="24.95" customHeight="1">
      <c r="A6" s="61"/>
      <c r="B6" s="61"/>
      <c r="C6" s="61"/>
      <c r="D6" s="59" t="s">
        <v>176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  <c r="AB6" s="37"/>
      <c r="AC6" s="72"/>
    </row>
    <row r="7" spans="1:29" ht="24.95" customHeight="1">
      <c r="A7" s="61"/>
      <c r="B7" s="61"/>
      <c r="C7" s="61"/>
      <c r="D7" s="64" t="s">
        <v>177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  <c r="AB7" s="37"/>
      <c r="AC7" s="72" t="s">
        <v>128</v>
      </c>
    </row>
    <row r="8" spans="1:29" ht="38.25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2"/>
    </row>
    <row r="9" spans="1:29" ht="24" customHeight="1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2" t="s">
        <v>143</v>
      </c>
    </row>
    <row r="10" spans="1:29" ht="25.5" customHeight="1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2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03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B304" s="39"/>
      <c r="AC304" s="35"/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B305" s="39"/>
      <c r="AC305" s="35"/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B306" s="39"/>
      <c r="AC306" s="35"/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B307" s="39"/>
      <c r="AC307" s="35"/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B308" s="39"/>
      <c r="AC308" s="35"/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B309" s="39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B310" s="39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12"/>
  <sheetViews>
    <sheetView zoomScale="80" zoomScaleNormal="8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1" t="s">
        <v>50</v>
      </c>
      <c r="B5" s="61" t="s">
        <v>33</v>
      </c>
      <c r="C5" s="61" t="s">
        <v>51</v>
      </c>
      <c r="D5" s="62" t="s">
        <v>151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  <c r="AC5" s="72" t="s">
        <v>142</v>
      </c>
    </row>
    <row r="6" spans="1:29" ht="24.95" customHeight="1">
      <c r="A6" s="61"/>
      <c r="B6" s="61"/>
      <c r="C6" s="61"/>
      <c r="D6" s="59" t="s">
        <v>152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  <c r="AC6" s="72"/>
    </row>
    <row r="7" spans="1:29" ht="24.95" customHeight="1">
      <c r="A7" s="73"/>
      <c r="B7" s="73"/>
      <c r="C7" s="73"/>
      <c r="D7" s="64" t="s">
        <v>153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  <c r="AC7" s="72" t="s">
        <v>128</v>
      </c>
    </row>
    <row r="8" spans="1:29" ht="38.25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2"/>
    </row>
    <row r="9" spans="1:29" ht="24" customHeight="1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2" t="s">
        <v>143</v>
      </c>
    </row>
    <row r="10" spans="1:29" ht="25.5" customHeight="1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2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19.588414452111838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15.869008439361549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03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9.739781675518561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30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  <c r="AD299" s="58"/>
    </row>
    <row r="300" spans="1:30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  <c r="AD300" s="58"/>
    </row>
    <row r="301" spans="1:30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9.680920946825319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  <c r="AD301" s="58"/>
    </row>
    <row r="302" spans="1:30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  <c r="AD302" s="58"/>
    </row>
    <row r="303" spans="1:30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  <c r="AD303" s="58"/>
    </row>
    <row r="304" spans="1:30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C304" s="35"/>
      <c r="AD304" s="58"/>
    </row>
    <row r="305" spans="1:30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C305" s="35"/>
      <c r="AD305" s="58"/>
    </row>
    <row r="306" spans="1:30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C306" s="35"/>
      <c r="AD306" s="58"/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C307" s="35"/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C308" s="35"/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80" zoomScaleNormal="8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B311" sqref="B31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76" t="s">
        <v>154</v>
      </c>
      <c r="G5" s="74"/>
      <c r="H5" s="75" t="s">
        <v>155</v>
      </c>
      <c r="I5" s="75"/>
      <c r="J5" s="76" t="s">
        <v>156</v>
      </c>
      <c r="K5" s="74"/>
      <c r="L5" s="68" t="s">
        <v>157</v>
      </c>
      <c r="M5" s="74"/>
      <c r="N5" s="75" t="s">
        <v>158</v>
      </c>
      <c r="O5" s="75"/>
      <c r="P5" s="76" t="s">
        <v>159</v>
      </c>
      <c r="Q5" s="74"/>
      <c r="R5" s="76" t="s">
        <v>172</v>
      </c>
      <c r="S5" s="74"/>
      <c r="U5" s="76" t="s">
        <v>216</v>
      </c>
      <c r="V5" s="74"/>
      <c r="W5" s="76" t="s">
        <v>217</v>
      </c>
      <c r="X5" s="74"/>
    </row>
    <row r="6" spans="1:24" ht="24" customHeight="1">
      <c r="A6" s="61"/>
      <c r="B6" s="61"/>
      <c r="C6" s="61"/>
      <c r="D6" s="59" t="s">
        <v>179</v>
      </c>
      <c r="E6" s="60"/>
      <c r="F6" s="78" t="s">
        <v>160</v>
      </c>
      <c r="G6" s="79"/>
      <c r="H6" s="77" t="s">
        <v>161</v>
      </c>
      <c r="I6" s="77"/>
      <c r="J6" s="78" t="s">
        <v>162</v>
      </c>
      <c r="K6" s="79"/>
      <c r="L6" s="78" t="s">
        <v>163</v>
      </c>
      <c r="M6" s="79"/>
      <c r="N6" s="77" t="s">
        <v>164</v>
      </c>
      <c r="O6" s="77"/>
      <c r="P6" s="78" t="s">
        <v>165</v>
      </c>
      <c r="Q6" s="79"/>
      <c r="R6" s="78" t="s">
        <v>173</v>
      </c>
      <c r="S6" s="79"/>
      <c r="U6" s="78" t="s">
        <v>214</v>
      </c>
      <c r="V6" s="79"/>
      <c r="W6" s="78" t="s">
        <v>215</v>
      </c>
      <c r="X6" s="79"/>
    </row>
    <row r="7" spans="1:24" ht="24" customHeight="1">
      <c r="A7" s="73"/>
      <c r="B7" s="73"/>
      <c r="C7" s="73"/>
      <c r="D7" s="64" t="s">
        <v>180</v>
      </c>
      <c r="E7" s="65"/>
      <c r="F7" s="66" t="s">
        <v>166</v>
      </c>
      <c r="G7" s="67"/>
      <c r="H7" s="80" t="s">
        <v>167</v>
      </c>
      <c r="I7" s="80"/>
      <c r="J7" s="81" t="s">
        <v>168</v>
      </c>
      <c r="K7" s="82"/>
      <c r="L7" s="81" t="s">
        <v>169</v>
      </c>
      <c r="M7" s="82"/>
      <c r="N7" s="80" t="s">
        <v>170</v>
      </c>
      <c r="O7" s="80"/>
      <c r="P7" s="81" t="s">
        <v>171</v>
      </c>
      <c r="Q7" s="82"/>
      <c r="R7" s="81" t="s">
        <v>174</v>
      </c>
      <c r="S7" s="82"/>
      <c r="U7" s="81" t="s">
        <v>218</v>
      </c>
      <c r="V7" s="82"/>
      <c r="W7" s="81" t="s">
        <v>219</v>
      </c>
      <c r="X7" s="82"/>
    </row>
    <row r="8" spans="1:24" ht="38.25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2037275.0999999996</v>
      </c>
      <c r="G296" s="11">
        <v>16.712687255147817</v>
      </c>
      <c r="H296" s="10">
        <v>1014932.9999999999</v>
      </c>
      <c r="I296" s="11">
        <v>19.28454374820802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2688839.5</v>
      </c>
      <c r="S296" s="11">
        <v>13.57239789693657</v>
      </c>
      <c r="U296" s="10">
        <f t="shared" si="16"/>
        <v>21014342.599999998</v>
      </c>
      <c r="V296" s="11">
        <f t="shared" si="17"/>
        <v>19.54481942956426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1995271.4000000001</v>
      </c>
      <c r="G297" s="11">
        <v>16.309909815276253</v>
      </c>
      <c r="H297" s="10">
        <v>1060316.1999999997</v>
      </c>
      <c r="I297" s="11">
        <v>19.241775764625682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15.811744728743278</v>
      </c>
      <c r="P297" s="10">
        <v>58871603.099999994</v>
      </c>
      <c r="Q297" s="11">
        <v>12.133393427891905</v>
      </c>
      <c r="R297" s="10">
        <v>2637623.1999999997</v>
      </c>
      <c r="S297" s="11">
        <v>14.196029230407131</v>
      </c>
      <c r="U297" s="10">
        <f t="shared" si="16"/>
        <v>20567502.7</v>
      </c>
      <c r="V297" s="11">
        <f t="shared" si="17"/>
        <v>19.664275669743805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2142805.6999999997</v>
      </c>
      <c r="G300" s="11">
        <v>15.665939038709846</v>
      </c>
      <c r="H300" s="10">
        <v>1480577.6</v>
      </c>
      <c r="I300" s="11">
        <v>18.963965904252486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20.492966612271747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2697491.3999999994</v>
      </c>
      <c r="S300" s="11">
        <v>13.252429485410033</v>
      </c>
      <c r="U300" s="10">
        <f t="shared" si="16"/>
        <v>19586602.799999997</v>
      </c>
      <c r="V300" s="11">
        <f t="shared" si="17"/>
        <v>19.553424536030313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2220711.599999999</v>
      </c>
      <c r="G301" s="11">
        <v>15.31411829028137</v>
      </c>
      <c r="H301" s="10">
        <v>1427474.1</v>
      </c>
      <c r="I301" s="11">
        <v>19.400421710628603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19.71609775547331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3433712.299999999</v>
      </c>
      <c r="S301" s="11">
        <v>16.036254322471905</v>
      </c>
      <c r="U301" s="10">
        <f aca="true" t="shared" si="20" ref="U301">F301+H301+J301+L301</f>
        <v>20198058.900000002</v>
      </c>
      <c r="V301" s="11">
        <f aca="true" t="shared" si="21" ref="V301">(F301*G301+H301*I301+J301*K301+L301*M301)/(F301+H301+J301+L301)</f>
        <v>19.191192541972434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80" zoomScaleNormal="80" workbookViewId="0" topLeftCell="A1">
      <pane xSplit="3" ySplit="10" topLeftCell="D287" activePane="bottomRight" state="frozen"/>
      <selection pane="topRight" activeCell="D1" sqref="D1"/>
      <selection pane="bottomLeft" activeCell="A9" sqref="A9"/>
      <selection pane="bottomRight" activeCell="A313" sqref="A313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1" t="s">
        <v>50</v>
      </c>
      <c r="B5" s="61" t="s">
        <v>33</v>
      </c>
      <c r="C5" s="61" t="s">
        <v>51</v>
      </c>
      <c r="D5" s="62" t="s">
        <v>175</v>
      </c>
      <c r="E5" s="63"/>
      <c r="F5" s="76" t="s">
        <v>154</v>
      </c>
      <c r="G5" s="74"/>
      <c r="H5" s="75" t="s">
        <v>155</v>
      </c>
      <c r="I5" s="75"/>
      <c r="J5" s="76" t="s">
        <v>156</v>
      </c>
      <c r="K5" s="74"/>
      <c r="L5" s="68" t="s">
        <v>157</v>
      </c>
      <c r="M5" s="74"/>
      <c r="N5" s="75" t="s">
        <v>158</v>
      </c>
      <c r="O5" s="75"/>
      <c r="P5" s="76" t="s">
        <v>159</v>
      </c>
      <c r="Q5" s="74"/>
      <c r="R5" s="76" t="s">
        <v>172</v>
      </c>
      <c r="S5" s="74"/>
      <c r="U5" s="76" t="s">
        <v>216</v>
      </c>
      <c r="V5" s="74"/>
      <c r="W5" s="76" t="s">
        <v>217</v>
      </c>
      <c r="X5" s="74"/>
    </row>
    <row r="6" spans="1:24" ht="24" customHeight="1">
      <c r="A6" s="61"/>
      <c r="B6" s="61"/>
      <c r="C6" s="61"/>
      <c r="D6" s="59" t="s">
        <v>176</v>
      </c>
      <c r="E6" s="60"/>
      <c r="F6" s="78" t="s">
        <v>160</v>
      </c>
      <c r="G6" s="79"/>
      <c r="H6" s="77" t="s">
        <v>161</v>
      </c>
      <c r="I6" s="77"/>
      <c r="J6" s="78" t="s">
        <v>162</v>
      </c>
      <c r="K6" s="79"/>
      <c r="L6" s="78" t="s">
        <v>163</v>
      </c>
      <c r="M6" s="79"/>
      <c r="N6" s="77" t="s">
        <v>164</v>
      </c>
      <c r="O6" s="77"/>
      <c r="P6" s="78" t="s">
        <v>165</v>
      </c>
      <c r="Q6" s="79"/>
      <c r="R6" s="78" t="s">
        <v>173</v>
      </c>
      <c r="S6" s="79"/>
      <c r="U6" s="78" t="s">
        <v>214</v>
      </c>
      <c r="V6" s="79"/>
      <c r="W6" s="78" t="s">
        <v>215</v>
      </c>
      <c r="X6" s="79"/>
    </row>
    <row r="7" spans="1:24" ht="24" customHeight="1">
      <c r="A7" s="73"/>
      <c r="B7" s="73"/>
      <c r="C7" s="73"/>
      <c r="D7" s="64" t="s">
        <v>177</v>
      </c>
      <c r="E7" s="65"/>
      <c r="F7" s="66" t="s">
        <v>166</v>
      </c>
      <c r="G7" s="67"/>
      <c r="H7" s="80" t="s">
        <v>167</v>
      </c>
      <c r="I7" s="80"/>
      <c r="J7" s="81" t="s">
        <v>168</v>
      </c>
      <c r="K7" s="82"/>
      <c r="L7" s="81" t="s">
        <v>169</v>
      </c>
      <c r="M7" s="82"/>
      <c r="N7" s="80" t="s">
        <v>170</v>
      </c>
      <c r="O7" s="80"/>
      <c r="P7" s="81" t="s">
        <v>171</v>
      </c>
      <c r="Q7" s="82"/>
      <c r="R7" s="81" t="s">
        <v>174</v>
      </c>
      <c r="S7" s="82"/>
      <c r="U7" s="81" t="s">
        <v>218</v>
      </c>
      <c r="V7" s="82"/>
      <c r="W7" s="81" t="s">
        <v>219</v>
      </c>
      <c r="X7" s="82"/>
    </row>
    <row r="8" spans="1:24" ht="38.25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>F303+H303+J303+L303</f>
        <v>16028834.2</v>
      </c>
      <c r="V303" s="11">
        <f aca="true" t="shared" si="24" ref="V303">(F303*G303+H303*I303+J303*K303+L303*M303)/(F303+H303+J303+L303)</f>
        <v>20.634954419704464</v>
      </c>
      <c r="W303" s="10">
        <f>N303+P303</f>
        <v>78859659.30000001</v>
      </c>
      <c r="X303" s="11">
        <f aca="true" t="shared" si="25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zoomScale="80" zoomScaleNormal="80" workbookViewId="0" topLeftCell="A4">
      <pane xSplit="3" ySplit="10" topLeftCell="D290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6" sqref="A6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1" t="s">
        <v>50</v>
      </c>
      <c r="B8" s="61" t="s">
        <v>33</v>
      </c>
      <c r="C8" s="61" t="s">
        <v>51</v>
      </c>
      <c r="D8" s="62" t="s">
        <v>151</v>
      </c>
      <c r="E8" s="63"/>
      <c r="F8" s="76" t="s">
        <v>154</v>
      </c>
      <c r="G8" s="74"/>
      <c r="H8" s="75" t="s">
        <v>155</v>
      </c>
      <c r="I8" s="75"/>
      <c r="J8" s="76" t="s">
        <v>156</v>
      </c>
      <c r="K8" s="74"/>
      <c r="L8" s="68" t="s">
        <v>157</v>
      </c>
      <c r="M8" s="74"/>
      <c r="N8" s="75" t="s">
        <v>158</v>
      </c>
      <c r="O8" s="75"/>
      <c r="P8" s="76" t="s">
        <v>159</v>
      </c>
      <c r="Q8" s="74"/>
      <c r="R8" s="76" t="s">
        <v>172</v>
      </c>
      <c r="S8" s="74"/>
      <c r="U8" s="76" t="s">
        <v>216</v>
      </c>
      <c r="V8" s="74"/>
      <c r="W8" s="76" t="s">
        <v>217</v>
      </c>
      <c r="X8" s="74"/>
    </row>
    <row r="9" spans="1:24" ht="24" customHeight="1">
      <c r="A9" s="61"/>
      <c r="B9" s="61"/>
      <c r="C9" s="61"/>
      <c r="D9" s="59" t="s">
        <v>152</v>
      </c>
      <c r="E9" s="60"/>
      <c r="F9" s="78" t="s">
        <v>160</v>
      </c>
      <c r="G9" s="79"/>
      <c r="H9" s="77" t="s">
        <v>161</v>
      </c>
      <c r="I9" s="77"/>
      <c r="J9" s="78" t="s">
        <v>162</v>
      </c>
      <c r="K9" s="79"/>
      <c r="L9" s="78" t="s">
        <v>163</v>
      </c>
      <c r="M9" s="79"/>
      <c r="N9" s="77" t="s">
        <v>164</v>
      </c>
      <c r="O9" s="77"/>
      <c r="P9" s="78" t="s">
        <v>165</v>
      </c>
      <c r="Q9" s="79"/>
      <c r="R9" s="78" t="s">
        <v>173</v>
      </c>
      <c r="S9" s="79"/>
      <c r="U9" s="78" t="s">
        <v>214</v>
      </c>
      <c r="V9" s="79"/>
      <c r="W9" s="78" t="s">
        <v>215</v>
      </c>
      <c r="X9" s="79"/>
    </row>
    <row r="10" spans="1:24" ht="24" customHeight="1">
      <c r="A10" s="73"/>
      <c r="B10" s="73"/>
      <c r="C10" s="73"/>
      <c r="D10" s="64" t="s">
        <v>153</v>
      </c>
      <c r="E10" s="65"/>
      <c r="F10" s="66" t="s">
        <v>166</v>
      </c>
      <c r="G10" s="67"/>
      <c r="H10" s="80" t="s">
        <v>167</v>
      </c>
      <c r="I10" s="80"/>
      <c r="J10" s="81" t="s">
        <v>168</v>
      </c>
      <c r="K10" s="82"/>
      <c r="L10" s="81" t="s">
        <v>169</v>
      </c>
      <c r="M10" s="82"/>
      <c r="N10" s="80" t="s">
        <v>170</v>
      </c>
      <c r="O10" s="80"/>
      <c r="P10" s="81" t="s">
        <v>171</v>
      </c>
      <c r="Q10" s="82"/>
      <c r="R10" s="81" t="s">
        <v>174</v>
      </c>
      <c r="S10" s="82"/>
      <c r="U10" s="81" t="s">
        <v>218</v>
      </c>
      <c r="V10" s="82"/>
      <c r="W10" s="81" t="s">
        <v>219</v>
      </c>
      <c r="X10" s="82"/>
    </row>
    <row r="11" spans="1:24" ht="38.25">
      <c r="A11" s="73"/>
      <c r="B11" s="73"/>
      <c r="C11" s="73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3"/>
      <c r="B12" s="73"/>
      <c r="C12" s="73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3"/>
      <c r="B13" s="73"/>
      <c r="C13" s="73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9.739781675518561</v>
      </c>
      <c r="F299" s="10">
        <v>462022.8</v>
      </c>
      <c r="G299" s="11">
        <v>7.133710613415613</v>
      </c>
      <c r="H299" s="10">
        <v>247394.29999999996</v>
      </c>
      <c r="I299" s="11">
        <v>5.9843559855663635</v>
      </c>
      <c r="J299" s="10">
        <v>1051236.2</v>
      </c>
      <c r="K299" s="11">
        <v>6.898590286369516</v>
      </c>
      <c r="L299" s="10">
        <v>1867517.4000000001</v>
      </c>
      <c r="M299" s="11">
        <v>10.216489491342887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1447658.5999999999</v>
      </c>
      <c r="S299" s="11">
        <v>11.845651411182176</v>
      </c>
      <c r="U299" s="10">
        <f t="shared" si="16"/>
        <v>3628170.7</v>
      </c>
      <c r="V299" s="11">
        <f t="shared" si="17"/>
        <v>8.574004591900815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611397.1000000001</v>
      </c>
      <c r="G300" s="11">
        <v>5.851770292989613</v>
      </c>
      <c r="H300" s="10">
        <v>324147.3999999999</v>
      </c>
      <c r="I300" s="11">
        <v>9.361494388046925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</v>
      </c>
      <c r="P300" s="10">
        <v>27889486.099999998</v>
      </c>
      <c r="Q300" s="11">
        <v>9.621435256958717</v>
      </c>
      <c r="R300" s="10">
        <v>1447184.5999999999</v>
      </c>
      <c r="S300" s="11">
        <v>11.309845537328124</v>
      </c>
      <c r="U300" s="10">
        <f t="shared" si="16"/>
        <v>3684368.5</v>
      </c>
      <c r="V300" s="11">
        <f t="shared" si="17"/>
        <v>8.695927049642302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232284.40000000005</v>
      </c>
      <c r="I303" s="11">
        <v>8.792125558151987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1444455.5999999999</v>
      </c>
      <c r="S303" s="11">
        <v>11.061880418477385</v>
      </c>
      <c r="U303" s="10">
        <f>F303+H303+J303+L303</f>
        <v>3715960.8</v>
      </c>
      <c r="V303" s="11">
        <f>(F303*G303+H303*I303+J303*K303+L303*M303)/(F303+H303+J303+L303)</f>
        <v>9.273597099840234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9.680920946825319</v>
      </c>
      <c r="F304" s="10">
        <v>482453.1</v>
      </c>
      <c r="G304" s="11">
        <v>6.671850484534141</v>
      </c>
      <c r="H304" s="10">
        <v>246631.1</v>
      </c>
      <c r="I304" s="11">
        <v>9.643583128810597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1851117.3</v>
      </c>
      <c r="S304" s="11">
        <v>13.98263243501643</v>
      </c>
      <c r="U304" s="10">
        <f>F304+H304+J304+L304</f>
        <v>3918253.1</v>
      </c>
      <c r="V304" s="11">
        <f>(F304*G304+H304*I304+J304*K304+L304*M304)/(F304+H304+J304+L304)</f>
        <v>9.39347725852625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>F306+H306+J306+L306</f>
        <v>2731122.8</v>
      </c>
      <c r="V306" s="11">
        <f>(F306*G306+H306*I306+J306*K306+L306*M306)/(F306+H306+J306+L306)</f>
        <v>9.485939781616558</v>
      </c>
      <c r="W306" s="10">
        <f>N306+P306</f>
        <v>46031357.7</v>
      </c>
      <c r="X306" s="11">
        <f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/>
      <c r="E310" s="11"/>
      <c r="F310" s="10"/>
      <c r="G310" s="11"/>
      <c r="H310" s="10"/>
      <c r="I310" s="11"/>
      <c r="J310" s="10"/>
      <c r="K310" s="11"/>
      <c r="L310" s="10"/>
      <c r="M310" s="11"/>
      <c r="N310" s="10"/>
      <c r="O310" s="11"/>
      <c r="P310" s="10"/>
      <c r="Q310" s="11"/>
      <c r="R310" s="10"/>
      <c r="S310" s="11"/>
      <c r="U310" s="10"/>
      <c r="V310" s="11"/>
      <c r="W310" s="10"/>
      <c r="X310" s="11"/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/>
      <c r="E311" s="11"/>
      <c r="F311" s="10"/>
      <c r="G311" s="11"/>
      <c r="H311" s="10"/>
      <c r="I311" s="11"/>
      <c r="J311" s="10"/>
      <c r="K311" s="11"/>
      <c r="L311" s="10"/>
      <c r="M311" s="11"/>
      <c r="N311" s="10"/>
      <c r="O311" s="11"/>
      <c r="P311" s="10"/>
      <c r="Q311" s="11"/>
      <c r="R311" s="10"/>
      <c r="S311" s="11"/>
      <c r="U311" s="10"/>
      <c r="V311" s="11"/>
      <c r="W311" s="10"/>
      <c r="X311" s="11"/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/>
      <c r="E312" s="11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U312" s="10"/>
      <c r="V312" s="11"/>
      <c r="W312" s="10"/>
      <c r="X312" s="11"/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/>
      <c r="E313" s="15"/>
      <c r="F313" s="14"/>
      <c r="G313" s="15"/>
      <c r="H313" s="14"/>
      <c r="I313" s="15"/>
      <c r="J313" s="14"/>
      <c r="K313" s="15"/>
      <c r="L313" s="14"/>
      <c r="M313" s="15"/>
      <c r="N313" s="14"/>
      <c r="O313" s="15"/>
      <c r="P313" s="14"/>
      <c r="Q313" s="15"/>
      <c r="R313" s="14"/>
      <c r="S313" s="15"/>
      <c r="U313" s="14"/>
      <c r="V313" s="15"/>
      <c r="W313" s="14"/>
      <c r="X313" s="15"/>
    </row>
    <row r="314" ht="5.1" customHeight="1"/>
    <row r="315" spans="1:3" ht="12.75">
      <c r="A315" s="3" t="s">
        <v>221</v>
      </c>
      <c r="B315" s="3" t="s">
        <v>220</v>
      </c>
      <c r="C315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Алымкулова Бермет Эмильбековна</cp:lastModifiedBy>
  <dcterms:created xsi:type="dcterms:W3CDTF">2016-12-29T09:26:59Z</dcterms:created>
  <dcterms:modified xsi:type="dcterms:W3CDTF">2020-06-29T07:18:49Z</dcterms:modified>
  <cp:category/>
  <cp:version/>
  <cp:contentType/>
  <cp:contentStatus/>
</cp:coreProperties>
</file>