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rus\"/>
    </mc:Choice>
  </mc:AlternateContent>
  <bookViews>
    <workbookView xWindow="0" yWindow="0" windowWidth="10050" windowHeight="4755" tabRatio="965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S339" i="11" l="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G339" i="8" s="1"/>
  <c r="I339" i="8"/>
  <c r="H339" i="8"/>
  <c r="E339" i="8"/>
  <c r="D339" i="8"/>
  <c r="D339" i="5" s="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F171" i="28" s="1"/>
  <c r="E171" i="28"/>
  <c r="D171" i="28"/>
  <c r="S339" i="6"/>
  <c r="R339" i="6"/>
  <c r="Q339" i="6"/>
  <c r="P339" i="6"/>
  <c r="O339" i="6"/>
  <c r="N339" i="6"/>
  <c r="M339" i="6"/>
  <c r="L339" i="6"/>
  <c r="K339" i="6"/>
  <c r="J339" i="6"/>
  <c r="I339" i="6"/>
  <c r="H339" i="6"/>
  <c r="E339" i="6"/>
  <c r="D339" i="6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S339" i="7"/>
  <c r="R339" i="7"/>
  <c r="Q339" i="7"/>
  <c r="P339" i="7"/>
  <c r="O339" i="7"/>
  <c r="N339" i="7"/>
  <c r="M339" i="7"/>
  <c r="L339" i="7"/>
  <c r="K339" i="7"/>
  <c r="J339" i="7"/>
  <c r="I339" i="7"/>
  <c r="H339" i="7"/>
  <c r="E339" i="7"/>
  <c r="D339" i="7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171" i="28" s="1"/>
  <c r="F339" i="6" l="1"/>
  <c r="F339" i="11"/>
  <c r="C339" i="11"/>
  <c r="C339" i="6"/>
  <c r="E339" i="4" s="1"/>
  <c r="C339" i="8"/>
  <c r="G339" i="6"/>
  <c r="B339" i="6"/>
  <c r="D339" i="4" s="1"/>
  <c r="N339" i="5"/>
  <c r="R339" i="5"/>
  <c r="G339" i="11"/>
  <c r="B339" i="11"/>
  <c r="G339" i="7"/>
  <c r="O339" i="5"/>
  <c r="S339" i="5"/>
  <c r="F339" i="8"/>
  <c r="I339" i="5"/>
  <c r="M339" i="5"/>
  <c r="Q339" i="5"/>
  <c r="J339" i="5"/>
  <c r="B339" i="8"/>
  <c r="E339" i="5"/>
  <c r="G171" i="28"/>
  <c r="K339" i="5"/>
  <c r="F339" i="7"/>
  <c r="H339" i="5"/>
  <c r="L339" i="5"/>
  <c r="P339" i="5"/>
  <c r="C171" i="28"/>
  <c r="B339" i="7"/>
  <c r="F339" i="4" s="1"/>
  <c r="C339" i="7"/>
  <c r="G339" i="4" s="1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169" i="28"/>
  <c r="R337" i="5" s="1"/>
  <c r="S169" i="28"/>
  <c r="R170" i="28"/>
  <c r="S170" i="28"/>
  <c r="R335" i="6"/>
  <c r="S335" i="6"/>
  <c r="R336" i="6"/>
  <c r="S336" i="6"/>
  <c r="R337" i="6"/>
  <c r="S337" i="6"/>
  <c r="R338" i="6"/>
  <c r="S338" i="6"/>
  <c r="R329" i="8"/>
  <c r="S329" i="8"/>
  <c r="R332" i="8"/>
  <c r="S332" i="8"/>
  <c r="R338" i="8"/>
  <c r="S338" i="8"/>
  <c r="B339" i="5" l="1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Q338" i="6"/>
  <c r="P338" i="6"/>
  <c r="O338" i="6"/>
  <c r="N338" i="6"/>
  <c r="M338" i="6"/>
  <c r="L338" i="6"/>
  <c r="K338" i="6"/>
  <c r="J338" i="6"/>
  <c r="I338" i="6"/>
  <c r="H338" i="6"/>
  <c r="E338" i="6"/>
  <c r="D338" i="6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S338" i="7"/>
  <c r="R338" i="7"/>
  <c r="Q338" i="7"/>
  <c r="P338" i="7"/>
  <c r="O338" i="7"/>
  <c r="N338" i="7"/>
  <c r="M338" i="7"/>
  <c r="L338" i="7"/>
  <c r="K338" i="7"/>
  <c r="J338" i="7"/>
  <c r="I338" i="7"/>
  <c r="H338" i="7"/>
  <c r="E338" i="7"/>
  <c r="D338" i="7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G338" i="8" l="1"/>
  <c r="F338" i="7"/>
  <c r="F338" i="8"/>
  <c r="F170" i="28"/>
  <c r="I338" i="5"/>
  <c r="M338" i="5"/>
  <c r="Q338" i="5"/>
  <c r="C338" i="11"/>
  <c r="G338" i="6"/>
  <c r="B338" i="6"/>
  <c r="D338" i="4" s="1"/>
  <c r="C338" i="6"/>
  <c r="E338" i="4" s="1"/>
  <c r="C338" i="8"/>
  <c r="J338" i="5"/>
  <c r="N338" i="5"/>
  <c r="F338" i="6"/>
  <c r="O338" i="5"/>
  <c r="C170" i="28"/>
  <c r="G338" i="11"/>
  <c r="E338" i="5"/>
  <c r="B338" i="11"/>
  <c r="G338" i="7"/>
  <c r="B338" i="8"/>
  <c r="G170" i="28"/>
  <c r="K338" i="5"/>
  <c r="H338" i="5"/>
  <c r="L338" i="5"/>
  <c r="P338" i="5"/>
  <c r="B338" i="7"/>
  <c r="F338" i="4" s="1"/>
  <c r="D338" i="5"/>
  <c r="C338" i="7"/>
  <c r="G338" i="4" s="1"/>
  <c r="B170" i="28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F169" i="28" l="1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B169" i="2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G169" i="28"/>
  <c r="H337" i="5"/>
  <c r="L337" i="5"/>
  <c r="P337" i="5"/>
  <c r="C169" i="28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5" s="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5" s="1"/>
  <c r="E49" i="11"/>
  <c r="H49" i="11"/>
  <c r="I49" i="11"/>
  <c r="J49" i="11"/>
  <c r="K49" i="11"/>
  <c r="L49" i="11"/>
  <c r="M49" i="11"/>
  <c r="N49" i="11"/>
  <c r="O49" i="11"/>
  <c r="P49" i="11"/>
  <c r="Q49" i="11"/>
  <c r="D50" i="11"/>
  <c r="E50" i="5" s="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Q53" i="11"/>
  <c r="D54" i="1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S207" i="5" s="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L38" i="5" s="1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H46" i="5" s="1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L50" i="5" s="1"/>
  <c r="M50" i="8"/>
  <c r="N50" i="8"/>
  <c r="O50" i="8"/>
  <c r="H51" i="8"/>
  <c r="H51" i="5" s="1"/>
  <c r="I51" i="8"/>
  <c r="J51" i="8"/>
  <c r="K51" i="8"/>
  <c r="L51" i="8"/>
  <c r="M51" i="8"/>
  <c r="N51" i="8"/>
  <c r="O51" i="8"/>
  <c r="H52" i="8"/>
  <c r="I52" i="8"/>
  <c r="J52" i="8"/>
  <c r="K52" i="8"/>
  <c r="L52" i="8"/>
  <c r="L52" i="5" s="1"/>
  <c r="M52" i="8"/>
  <c r="N52" i="8"/>
  <c r="O52" i="8"/>
  <c r="H53" i="8"/>
  <c r="I53" i="8"/>
  <c r="J53" i="8"/>
  <c r="K53" i="8"/>
  <c r="L53" i="8"/>
  <c r="L53" i="5" s="1"/>
  <c r="M53" i="8"/>
  <c r="N53" i="8"/>
  <c r="O53" i="8"/>
  <c r="H54" i="8"/>
  <c r="H54" i="5" s="1"/>
  <c r="I54" i="8"/>
  <c r="J54" i="8"/>
  <c r="K54" i="8"/>
  <c r="L54" i="8"/>
  <c r="L54" i="5" s="1"/>
  <c r="M54" i="8"/>
  <c r="N54" i="8"/>
  <c r="O54" i="8"/>
  <c r="H55" i="8"/>
  <c r="H55" i="5" s="1"/>
  <c r="I55" i="8"/>
  <c r="J55" i="8"/>
  <c r="K55" i="8"/>
  <c r="L55" i="8"/>
  <c r="L55" i="5" s="1"/>
  <c r="M55" i="8"/>
  <c r="N55" i="8"/>
  <c r="O55" i="8"/>
  <c r="H56" i="8"/>
  <c r="I56" i="8"/>
  <c r="J56" i="8"/>
  <c r="K56" i="8"/>
  <c r="L56" i="8"/>
  <c r="L56" i="5" s="1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L58" i="5" s="1"/>
  <c r="M58" i="8"/>
  <c r="N58" i="8"/>
  <c r="O58" i="8"/>
  <c r="H59" i="8"/>
  <c r="I59" i="8"/>
  <c r="J59" i="8"/>
  <c r="K59" i="8"/>
  <c r="L59" i="8"/>
  <c r="L59" i="5" s="1"/>
  <c r="M59" i="8"/>
  <c r="N59" i="8"/>
  <c r="O59" i="8"/>
  <c r="H60" i="8"/>
  <c r="I60" i="8"/>
  <c r="J60" i="8"/>
  <c r="K60" i="8"/>
  <c r="L60" i="8"/>
  <c r="L60" i="5" s="1"/>
  <c r="M60" i="8"/>
  <c r="N60" i="8"/>
  <c r="O60" i="8"/>
  <c r="H61" i="8"/>
  <c r="H61" i="5" s="1"/>
  <c r="I61" i="8"/>
  <c r="J61" i="8"/>
  <c r="K61" i="8"/>
  <c r="L61" i="8"/>
  <c r="L61" i="5" s="1"/>
  <c r="M61" i="8"/>
  <c r="N61" i="8"/>
  <c r="O61" i="8"/>
  <c r="H62" i="8"/>
  <c r="H62" i="5" s="1"/>
  <c r="I62" i="8"/>
  <c r="J62" i="8"/>
  <c r="K62" i="8"/>
  <c r="L62" i="8"/>
  <c r="M62" i="8"/>
  <c r="N62" i="8"/>
  <c r="O62" i="8"/>
  <c r="H63" i="8"/>
  <c r="H63" i="5" s="1"/>
  <c r="I63" i="8"/>
  <c r="J63" i="8"/>
  <c r="K63" i="8"/>
  <c r="L63" i="8"/>
  <c r="L63" i="5" s="1"/>
  <c r="M63" i="8"/>
  <c r="N63" i="8"/>
  <c r="O63" i="8"/>
  <c r="H64" i="8"/>
  <c r="I64" i="8"/>
  <c r="J64" i="8"/>
  <c r="K64" i="8"/>
  <c r="L64" i="8"/>
  <c r="M64" i="8"/>
  <c r="N64" i="8"/>
  <c r="O64" i="8"/>
  <c r="H65" i="8"/>
  <c r="H65" i="5" s="1"/>
  <c r="I65" i="8"/>
  <c r="J65" i="8"/>
  <c r="K65" i="8"/>
  <c r="L65" i="8"/>
  <c r="L65" i="5" s="1"/>
  <c r="M65" i="8"/>
  <c r="N65" i="8"/>
  <c r="O65" i="8"/>
  <c r="P65" i="8"/>
  <c r="P65" i="5" s="1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H67" i="5" s="1"/>
  <c r="I67" i="8"/>
  <c r="J67" i="8"/>
  <c r="K67" i="8"/>
  <c r="L67" i="8"/>
  <c r="L67" i="5" s="1"/>
  <c r="M67" i="8"/>
  <c r="N67" i="8"/>
  <c r="O67" i="8"/>
  <c r="P67" i="8"/>
  <c r="P67" i="5" s="1"/>
  <c r="Q67" i="8"/>
  <c r="H68" i="8"/>
  <c r="I68" i="8"/>
  <c r="J68" i="8"/>
  <c r="K68" i="8"/>
  <c r="L68" i="8"/>
  <c r="M68" i="8"/>
  <c r="N68" i="8"/>
  <c r="O68" i="8"/>
  <c r="P68" i="8"/>
  <c r="Q68" i="8"/>
  <c r="H69" i="8"/>
  <c r="H69" i="5" s="1"/>
  <c r="I69" i="8"/>
  <c r="J69" i="8"/>
  <c r="K69" i="8"/>
  <c r="L69" i="8"/>
  <c r="L69" i="5" s="1"/>
  <c r="M69" i="8"/>
  <c r="N69" i="8"/>
  <c r="O69" i="8"/>
  <c r="P69" i="8"/>
  <c r="P69" i="5" s="1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H71" i="5" s="1"/>
  <c r="I71" i="8"/>
  <c r="J71" i="8"/>
  <c r="K71" i="8"/>
  <c r="L71" i="8"/>
  <c r="L71" i="5" s="1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H73" i="5" s="1"/>
  <c r="I73" i="8"/>
  <c r="J73" i="8"/>
  <c r="K73" i="8"/>
  <c r="L73" i="8"/>
  <c r="L73" i="5" s="1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L75" i="5" s="1"/>
  <c r="M75" i="8"/>
  <c r="N75" i="8"/>
  <c r="O75" i="8"/>
  <c r="P75" i="8"/>
  <c r="P75" i="5" s="1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H77" i="5" s="1"/>
  <c r="I77" i="8"/>
  <c r="J77" i="8"/>
  <c r="K77" i="8"/>
  <c r="L77" i="8"/>
  <c r="L77" i="5" s="1"/>
  <c r="M77" i="8"/>
  <c r="N77" i="8"/>
  <c r="O77" i="8"/>
  <c r="P77" i="8"/>
  <c r="P77" i="5" s="1"/>
  <c r="Q77" i="8"/>
  <c r="H78" i="8"/>
  <c r="I78" i="8"/>
  <c r="J78" i="8"/>
  <c r="K78" i="8"/>
  <c r="L78" i="8"/>
  <c r="M78" i="8"/>
  <c r="N78" i="8"/>
  <c r="O78" i="8"/>
  <c r="P78" i="8"/>
  <c r="Q78" i="8"/>
  <c r="H79" i="8"/>
  <c r="H79" i="5" s="1"/>
  <c r="I79" i="8"/>
  <c r="J79" i="8"/>
  <c r="K79" i="8"/>
  <c r="L79" i="8"/>
  <c r="L79" i="5" s="1"/>
  <c r="M79" i="8"/>
  <c r="N79" i="8"/>
  <c r="O79" i="8"/>
  <c r="P79" i="8"/>
  <c r="P79" i="5" s="1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L81" i="5" s="1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P83" i="5" s="1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L87" i="5" s="1"/>
  <c r="M87" i="8"/>
  <c r="N87" i="8"/>
  <c r="O87" i="8"/>
  <c r="P87" i="8"/>
  <c r="P87" i="5" s="1"/>
  <c r="Q87" i="8"/>
  <c r="H88" i="8"/>
  <c r="I88" i="8"/>
  <c r="J88" i="8"/>
  <c r="K88" i="8"/>
  <c r="L88" i="8"/>
  <c r="M88" i="8"/>
  <c r="N88" i="8"/>
  <c r="O88" i="8"/>
  <c r="P88" i="8"/>
  <c r="Q88" i="8"/>
  <c r="H89" i="8"/>
  <c r="H89" i="5" s="1"/>
  <c r="I89" i="8"/>
  <c r="J89" i="8"/>
  <c r="K89" i="8"/>
  <c r="L89" i="8"/>
  <c r="M89" i="8"/>
  <c r="N89" i="8"/>
  <c r="O89" i="8"/>
  <c r="P89" i="8"/>
  <c r="P89" i="5" s="1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H91" i="5" s="1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H93" i="5" s="1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H95" i="5" s="1"/>
  <c r="I95" i="8"/>
  <c r="J95" i="8"/>
  <c r="K95" i="8"/>
  <c r="L95" i="8"/>
  <c r="L95" i="5" s="1"/>
  <c r="M95" i="8"/>
  <c r="N95" i="8"/>
  <c r="O95" i="8"/>
  <c r="P95" i="8"/>
  <c r="P95" i="5" s="1"/>
  <c r="Q95" i="8"/>
  <c r="H96" i="8"/>
  <c r="I96" i="8"/>
  <c r="J96" i="8"/>
  <c r="K96" i="8"/>
  <c r="L96" i="8"/>
  <c r="M96" i="8"/>
  <c r="N96" i="8"/>
  <c r="O96" i="8"/>
  <c r="P96" i="8"/>
  <c r="Q96" i="8"/>
  <c r="H97" i="8"/>
  <c r="H97" i="5" s="1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H99" i="5" s="1"/>
  <c r="I99" i="8"/>
  <c r="J99" i="8"/>
  <c r="K99" i="8"/>
  <c r="L99" i="8"/>
  <c r="L99" i="5" s="1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L105" i="5" s="1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H107" i="5" s="1"/>
  <c r="I107" i="8"/>
  <c r="J107" i="8"/>
  <c r="K107" i="8"/>
  <c r="L107" i="8"/>
  <c r="L107" i="5" s="1"/>
  <c r="M107" i="8"/>
  <c r="N107" i="8"/>
  <c r="O107" i="8"/>
  <c r="P107" i="8"/>
  <c r="P107" i="5" s="1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L109" i="5" s="1"/>
  <c r="M109" i="8"/>
  <c r="N109" i="8"/>
  <c r="O109" i="8"/>
  <c r="P109" i="8"/>
  <c r="P109" i="5" s="1"/>
  <c r="Q109" i="8"/>
  <c r="H110" i="8"/>
  <c r="I110" i="8"/>
  <c r="J110" i="8"/>
  <c r="K110" i="8"/>
  <c r="L110" i="8"/>
  <c r="M110" i="8"/>
  <c r="N110" i="8"/>
  <c r="O110" i="8"/>
  <c r="P110" i="8"/>
  <c r="Q110" i="8"/>
  <c r="H111" i="8"/>
  <c r="H111" i="5" s="1"/>
  <c r="I111" i="8"/>
  <c r="J111" i="8"/>
  <c r="K111" i="8"/>
  <c r="L111" i="8"/>
  <c r="M111" i="8"/>
  <c r="N111" i="8"/>
  <c r="O111" i="8"/>
  <c r="P111" i="8"/>
  <c r="P111" i="5" s="1"/>
  <c r="Q111" i="8"/>
  <c r="H112" i="8"/>
  <c r="I112" i="8"/>
  <c r="J112" i="8"/>
  <c r="J112" i="5" s="1"/>
  <c r="K112" i="8"/>
  <c r="L112" i="8"/>
  <c r="M112" i="8"/>
  <c r="N112" i="8"/>
  <c r="N112" i="5" s="1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H114" i="5" s="1"/>
  <c r="I114" i="8"/>
  <c r="J114" i="8"/>
  <c r="K114" i="8"/>
  <c r="L114" i="8"/>
  <c r="L114" i="5" s="1"/>
  <c r="M114" i="8"/>
  <c r="N114" i="8"/>
  <c r="O114" i="8"/>
  <c r="P114" i="8"/>
  <c r="P114" i="5" s="1"/>
  <c r="Q114" i="8"/>
  <c r="H115" i="8"/>
  <c r="I115" i="8"/>
  <c r="J115" i="8"/>
  <c r="J115" i="5" s="1"/>
  <c r="K115" i="8"/>
  <c r="L115" i="8"/>
  <c r="M115" i="8"/>
  <c r="N115" i="8"/>
  <c r="N115" i="5" s="1"/>
  <c r="O115" i="8"/>
  <c r="P115" i="8"/>
  <c r="Q115" i="8"/>
  <c r="H116" i="8"/>
  <c r="H116" i="5" s="1"/>
  <c r="I116" i="8"/>
  <c r="J116" i="8"/>
  <c r="K116" i="8"/>
  <c r="L116" i="8"/>
  <c r="L116" i="5" s="1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H120" i="5" s="1"/>
  <c r="I120" i="8"/>
  <c r="J120" i="8"/>
  <c r="K120" i="8"/>
  <c r="L120" i="8"/>
  <c r="L120" i="5" s="1"/>
  <c r="M120" i="8"/>
  <c r="N120" i="8"/>
  <c r="O120" i="8"/>
  <c r="P120" i="8"/>
  <c r="P120" i="5" s="1"/>
  <c r="Q120" i="8"/>
  <c r="H121" i="8"/>
  <c r="I121" i="8"/>
  <c r="J121" i="8"/>
  <c r="J121" i="5" s="1"/>
  <c r="K121" i="8"/>
  <c r="L121" i="8"/>
  <c r="M121" i="8"/>
  <c r="N121" i="8"/>
  <c r="N121" i="5" s="1"/>
  <c r="O121" i="8"/>
  <c r="P121" i="8"/>
  <c r="Q121" i="8"/>
  <c r="H122" i="8"/>
  <c r="H122" i="5" s="1"/>
  <c r="I122" i="8"/>
  <c r="J122" i="8"/>
  <c r="K122" i="8"/>
  <c r="L122" i="8"/>
  <c r="L122" i="5" s="1"/>
  <c r="M122" i="8"/>
  <c r="N122" i="8"/>
  <c r="O122" i="8"/>
  <c r="P122" i="8"/>
  <c r="P122" i="5" s="1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H124" i="5" s="1"/>
  <c r="I124" i="8"/>
  <c r="J124" i="8"/>
  <c r="K124" i="8"/>
  <c r="L124" i="8"/>
  <c r="L124" i="5" s="1"/>
  <c r="M124" i="8"/>
  <c r="N124" i="8"/>
  <c r="O124" i="8"/>
  <c r="P124" i="8"/>
  <c r="P124" i="5" s="1"/>
  <c r="Q124" i="8"/>
  <c r="H125" i="8"/>
  <c r="I125" i="8"/>
  <c r="J125" i="8"/>
  <c r="J125" i="5" s="1"/>
  <c r="K125" i="8"/>
  <c r="L125" i="8"/>
  <c r="M125" i="8"/>
  <c r="N125" i="8"/>
  <c r="N125" i="5" s="1"/>
  <c r="O125" i="8"/>
  <c r="P125" i="8"/>
  <c r="Q125" i="8"/>
  <c r="R125" i="8"/>
  <c r="R125" i="5" s="1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N129" i="5" s="1"/>
  <c r="O129" i="8"/>
  <c r="P129" i="8"/>
  <c r="Q129" i="8"/>
  <c r="R129" i="8"/>
  <c r="R129" i="5" s="1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H132" i="5" s="1"/>
  <c r="I132" i="8"/>
  <c r="J132" i="8"/>
  <c r="K132" i="8"/>
  <c r="L132" i="8"/>
  <c r="L132" i="5" s="1"/>
  <c r="M132" i="8"/>
  <c r="N132" i="8"/>
  <c r="O132" i="8"/>
  <c r="P132" i="8"/>
  <c r="P132" i="5" s="1"/>
  <c r="Q132" i="8"/>
  <c r="H133" i="8"/>
  <c r="I133" i="8"/>
  <c r="J133" i="8"/>
  <c r="J133" i="5" s="1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J137" i="5" s="1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R143" i="5" s="1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J145" i="5" s="1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J147" i="5" s="1"/>
  <c r="K147" i="8"/>
  <c r="L147" i="8"/>
  <c r="M147" i="8"/>
  <c r="N147" i="8"/>
  <c r="N147" i="5" s="1"/>
  <c r="O147" i="8"/>
  <c r="P147" i="8"/>
  <c r="Q147" i="8"/>
  <c r="R147" i="8"/>
  <c r="R147" i="5" s="1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J149" i="5" s="1"/>
  <c r="K149" i="8"/>
  <c r="L149" i="8"/>
  <c r="M149" i="8"/>
  <c r="N149" i="8"/>
  <c r="N149" i="5" s="1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J151" i="5" s="1"/>
  <c r="K151" i="8"/>
  <c r="L151" i="8"/>
  <c r="M151" i="8"/>
  <c r="N151" i="8"/>
  <c r="N151" i="5" s="1"/>
  <c r="O151" i="8"/>
  <c r="P151" i="8"/>
  <c r="Q151" i="8"/>
  <c r="R151" i="8"/>
  <c r="R151" i="5" s="1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J153" i="5" s="1"/>
  <c r="K153" i="8"/>
  <c r="L153" i="8"/>
  <c r="M153" i="8"/>
  <c r="N153" i="8"/>
  <c r="N153" i="5" s="1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P156" i="5" s="1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L160" i="5" s="1"/>
  <c r="M160" i="8"/>
  <c r="N160" i="8"/>
  <c r="O160" i="8"/>
  <c r="P160" i="8"/>
  <c r="P160" i="5" s="1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H162" i="5" s="1"/>
  <c r="I162" i="8"/>
  <c r="J162" i="8"/>
  <c r="K162" i="8"/>
  <c r="L162" i="8"/>
  <c r="L162" i="5" s="1"/>
  <c r="M162" i="8"/>
  <c r="N162" i="8"/>
  <c r="O162" i="8"/>
  <c r="P162" i="8"/>
  <c r="P162" i="5" s="1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H164" i="5" s="1"/>
  <c r="I164" i="8"/>
  <c r="J164" i="8"/>
  <c r="K164" i="8"/>
  <c r="L164" i="8"/>
  <c r="L164" i="5" s="1"/>
  <c r="M164" i="8"/>
  <c r="N164" i="8"/>
  <c r="O164" i="8"/>
  <c r="P164" i="8"/>
  <c r="P164" i="5" s="1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H166" i="5" s="1"/>
  <c r="I166" i="8"/>
  <c r="J166" i="8"/>
  <c r="K166" i="8"/>
  <c r="L166" i="8"/>
  <c r="L166" i="5" s="1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L168" i="5" s="1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L170" i="5" s="1"/>
  <c r="M170" i="8"/>
  <c r="N170" i="8"/>
  <c r="O170" i="8"/>
  <c r="P170" i="8"/>
  <c r="P170" i="5" s="1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H174" i="5" s="1"/>
  <c r="I174" i="8"/>
  <c r="J174" i="8"/>
  <c r="K174" i="8"/>
  <c r="L174" i="8"/>
  <c r="L174" i="5" s="1"/>
  <c r="M174" i="8"/>
  <c r="N174" i="8"/>
  <c r="O174" i="8"/>
  <c r="P174" i="8"/>
  <c r="Q174" i="8"/>
  <c r="H175" i="8"/>
  <c r="I175" i="8"/>
  <c r="J175" i="8"/>
  <c r="K175" i="8"/>
  <c r="L175" i="8"/>
  <c r="M175" i="8"/>
  <c r="N175" i="8"/>
  <c r="N175" i="5" s="1"/>
  <c r="O175" i="8"/>
  <c r="P175" i="8"/>
  <c r="Q175" i="8"/>
  <c r="H176" i="8"/>
  <c r="H176" i="5" s="1"/>
  <c r="I176" i="8"/>
  <c r="J176" i="8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R205" i="5" s="1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H188" i="5" s="1"/>
  <c r="I20" i="28"/>
  <c r="J20" i="28"/>
  <c r="K20" i="28"/>
  <c r="L20" i="28"/>
  <c r="L188" i="5" s="1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H192" i="5" s="1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J195" i="5" s="1"/>
  <c r="K27" i="28"/>
  <c r="L27" i="28"/>
  <c r="M27" i="28"/>
  <c r="N27" i="28"/>
  <c r="O27" i="28"/>
  <c r="P27" i="28"/>
  <c r="Q27" i="28"/>
  <c r="R27" i="28"/>
  <c r="R195" i="5" s="1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R243" i="5" s="1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1" i="5"/>
  <c r="R177" i="5"/>
  <c r="R197" i="5"/>
  <c r="D165" i="5"/>
  <c r="D161" i="5"/>
  <c r="R183" i="5"/>
  <c r="D155" i="5"/>
  <c r="D153" i="5"/>
  <c r="D131" i="5"/>
  <c r="D129" i="5"/>
  <c r="R127" i="5"/>
  <c r="D127" i="5"/>
  <c r="D125" i="5"/>
  <c r="R121" i="5"/>
  <c r="D121" i="5"/>
  <c r="D119" i="5"/>
  <c r="S117" i="5"/>
  <c r="R117" i="5"/>
  <c r="D117" i="5"/>
  <c r="E117" i="5"/>
  <c r="R115" i="5"/>
  <c r="S115" i="5"/>
  <c r="E115" i="5"/>
  <c r="D115" i="5"/>
  <c r="D113" i="5"/>
  <c r="E113" i="5"/>
  <c r="P63" i="5"/>
  <c r="Q59" i="5"/>
  <c r="E112" i="5"/>
  <c r="D112" i="5"/>
  <c r="P49" i="5"/>
  <c r="D16" i="5"/>
  <c r="P61" i="5"/>
  <c r="P33" i="5"/>
  <c r="P30" i="5"/>
  <c r="D29" i="5"/>
  <c r="Q50" i="5"/>
  <c r="D21" i="5"/>
  <c r="E13" i="5"/>
  <c r="E14" i="5"/>
  <c r="B148" i="7"/>
  <c r="F148" i="4" s="1"/>
  <c r="L17" i="5"/>
  <c r="D13" i="5"/>
  <c r="Q6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F167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R187" i="5"/>
  <c r="D157" i="5"/>
  <c r="D149" i="5"/>
  <c r="P32" i="5"/>
  <c r="P31" i="5"/>
  <c r="B10" i="11"/>
  <c r="P62" i="5"/>
  <c r="E12" i="5"/>
  <c r="D12" i="5"/>
  <c r="E16" i="5"/>
  <c r="E15" i="5"/>
  <c r="D15" i="5"/>
  <c r="F29" i="11"/>
  <c r="P54" i="5"/>
  <c r="P53" i="5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M91" i="5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P58" i="5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Q54" i="5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F33" i="11"/>
  <c r="Q62" i="5"/>
  <c r="Q61" i="5"/>
  <c r="Q58" i="5"/>
  <c r="Q53" i="5"/>
  <c r="P51" i="5"/>
  <c r="Q51" i="5"/>
  <c r="D123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R175" i="5"/>
  <c r="D171" i="5"/>
  <c r="Q52" i="5"/>
  <c r="E129" i="5"/>
  <c r="S121" i="5"/>
  <c r="E119" i="5"/>
  <c r="P60" i="5"/>
  <c r="Q60" i="5"/>
  <c r="F15" i="11"/>
  <c r="Q47" i="5"/>
  <c r="Q49" i="5"/>
  <c r="Q55" i="5"/>
  <c r="Q64" i="5"/>
  <c r="E133" i="5" l="1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75" i="5"/>
  <c r="B7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B122" i="5"/>
  <c r="B122" i="4" s="1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C114" i="5"/>
  <c r="C114" i="4" s="1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B202" i="5"/>
  <c r="B202" i="4" s="1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C13" i="5"/>
  <c r="C13" i="4" s="1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C122" i="5" s="1"/>
  <c r="C122" i="4" s="1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23" i="5" s="1"/>
  <c r="B123" i="4" s="1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5" s="1"/>
  <c r="C149" i="4" s="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5" s="1"/>
  <c r="C101" i="4" s="1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200" i="5" s="1"/>
  <c r="C200" i="4" s="1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B149" i="5"/>
  <c r="B149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92" i="5"/>
  <c r="C92" i="4" s="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5" s="1"/>
  <c r="C124" i="4" s="1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B168" i="5"/>
  <c r="B168" i="4" s="1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202" i="5" s="1"/>
  <c r="C202" i="4" s="1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52" i="5" l="1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<sst xmlns="http://schemas.openxmlformats.org/spreadsheetml/2006/main" count="4190" uniqueCount="79">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</sst>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71"/>
  <sheetViews>
    <sheetView tabSelected="1" zoomScale="75" zoomScaleNormal="75" workbookViewId="0">
      <pane ySplit="8" topLeftCell="A309" activePane="bottomLeft" state="frozen"/>
      <selection activeCell="D140" sqref="D140"/>
      <selection pane="bottomLeft" activeCell="A339" sqref="A339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2" t="s">
        <v>0</v>
      </c>
      <c r="B6" s="46" t="s">
        <v>10</v>
      </c>
      <c r="C6" s="46" t="s">
        <v>34</v>
      </c>
      <c r="D6" s="41" t="s">
        <v>40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11</v>
      </c>
      <c r="E7" s="45"/>
      <c r="F7" s="44" t="s">
        <v>12</v>
      </c>
      <c r="G7" s="45"/>
    </row>
    <row r="8" spans="1:7" ht="15.75" customHeight="1" x14ac:dyDescent="0.2">
      <c r="A8" s="43"/>
      <c r="B8" s="47"/>
      <c r="C8" s="47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0.89031293776802845</v>
      </c>
      <c r="D334" s="32">
        <f>'6.по срокам в нацвал'!B334</f>
        <v>113522478.57000001</v>
      </c>
      <c r="E334" s="36">
        <f>'6.по срокам в нацвал'!C334</f>
        <v>1.2273196767641719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211855845.19</v>
      </c>
      <c r="C336" s="36">
        <f>'2.общ.по срокам'!C336</f>
        <v>0.96321972228799446</v>
      </c>
      <c r="D336" s="32">
        <f>'6.по срокам в нацвал'!B336</f>
        <v>139641126.31</v>
      </c>
      <c r="E336" s="36">
        <f>'6.по срокам в нацвал'!C336</f>
        <v>1.3148617826856608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14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14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14" ht="13.5" thickBot="1" x14ac:dyDescent="0.25">
      <c r="A339" s="35" t="s">
        <v>6</v>
      </c>
      <c r="B339" s="33">
        <f>'2.общ.по срокам'!B339</f>
        <v>246947985.16</v>
      </c>
      <c r="C339" s="37">
        <f>'2.общ.по срокам'!C339</f>
        <v>1.0258078692096662</v>
      </c>
      <c r="D339" s="33">
        <f>'6.по срокам в нацвал'!B339</f>
        <v>167761746.80000001</v>
      </c>
      <c r="E339" s="37">
        <f>'6.по срокам в нацвал'!C339</f>
        <v>1.4477084962702584</v>
      </c>
      <c r="F339" s="33">
        <f>'10.по срокам в инвал'!B339</f>
        <v>79186238.359999985</v>
      </c>
      <c r="G339" s="37">
        <f>'10.по срокам в инвал'!C339</f>
        <v>0.1319810169992775</v>
      </c>
    </row>
    <row r="340" spans="1:14" x14ac:dyDescent="0.2">
      <c r="B340" s="18"/>
      <c r="C340" s="19"/>
      <c r="D340" s="18"/>
      <c r="E340" s="19"/>
      <c r="F340" s="18"/>
      <c r="G340" s="19"/>
    </row>
    <row r="341" spans="1:14" x14ac:dyDescent="0.2">
      <c r="B341" s="18"/>
      <c r="C341" s="18"/>
      <c r="D341" s="18"/>
      <c r="E341" s="18"/>
      <c r="F341" s="18"/>
      <c r="G341" s="18"/>
    </row>
    <row r="342" spans="1:14" x14ac:dyDescent="0.2">
      <c r="B342" s="18"/>
      <c r="C342" s="18"/>
      <c r="D342" s="18"/>
      <c r="E342" s="18"/>
      <c r="F342" s="18"/>
      <c r="G342" s="18"/>
    </row>
    <row r="343" spans="1:14" x14ac:dyDescent="0.2">
      <c r="B343" s="18"/>
      <c r="C343" s="18"/>
      <c r="D343" s="18"/>
      <c r="E343" s="18"/>
      <c r="F343" s="18"/>
      <c r="G343" s="18"/>
      <c r="I343" s="38"/>
      <c r="J343" s="38"/>
      <c r="K343" s="38"/>
      <c r="L343" s="38"/>
      <c r="M343" s="38"/>
      <c r="N343" s="38"/>
    </row>
    <row r="344" spans="1:14" x14ac:dyDescent="0.2">
      <c r="B344" s="18"/>
      <c r="C344" s="18"/>
      <c r="D344" s="18"/>
      <c r="E344" s="18"/>
      <c r="F344" s="18"/>
      <c r="G344" s="18"/>
      <c r="I344" s="38"/>
      <c r="J344" s="38"/>
      <c r="K344" s="38"/>
      <c r="L344" s="38"/>
      <c r="M344" s="38"/>
      <c r="N344" s="38"/>
    </row>
    <row r="345" spans="1:14" x14ac:dyDescent="0.2">
      <c r="B345" s="18"/>
      <c r="C345" s="18"/>
      <c r="D345" s="40"/>
      <c r="E345" s="18"/>
      <c r="F345" s="18"/>
      <c r="G345" s="18"/>
      <c r="I345" s="38"/>
      <c r="J345" s="38"/>
      <c r="K345" s="38"/>
      <c r="L345" s="38"/>
      <c r="M345" s="38"/>
      <c r="N345" s="38"/>
    </row>
    <row r="346" spans="1:14" x14ac:dyDescent="0.2">
      <c r="B346" s="18"/>
      <c r="C346" s="18"/>
      <c r="D346" s="40"/>
      <c r="E346" s="18"/>
      <c r="F346" s="18"/>
      <c r="G346" s="18"/>
      <c r="I346" s="38"/>
      <c r="J346" s="38"/>
      <c r="K346" s="38"/>
      <c r="L346" s="38"/>
      <c r="M346" s="38"/>
      <c r="N346" s="38"/>
    </row>
    <row r="347" spans="1:14" x14ac:dyDescent="0.2">
      <c r="B347" s="19"/>
      <c r="C347" s="19"/>
      <c r="D347" s="40"/>
      <c r="E347" s="18"/>
      <c r="F347" s="18"/>
      <c r="G347" s="18"/>
      <c r="I347" s="38"/>
      <c r="J347" s="38"/>
      <c r="K347" s="38"/>
      <c r="L347" s="38"/>
      <c r="M347" s="38"/>
      <c r="N347" s="38"/>
    </row>
    <row r="348" spans="1:14" x14ac:dyDescent="0.2">
      <c r="B348" s="19"/>
      <c r="C348" s="19"/>
      <c r="D348" s="19"/>
      <c r="E348" s="19"/>
      <c r="F348" s="19"/>
      <c r="G348" s="19"/>
      <c r="I348" s="38"/>
      <c r="J348" s="38"/>
      <c r="K348" s="38"/>
      <c r="L348" s="38"/>
      <c r="M348" s="38"/>
      <c r="N348" s="38"/>
    </row>
    <row r="349" spans="1:14" x14ac:dyDescent="0.2">
      <c r="B349" s="18"/>
      <c r="C349" s="19"/>
      <c r="D349" s="18"/>
      <c r="E349" s="19"/>
      <c r="F349" s="18"/>
      <c r="G349" s="19"/>
      <c r="I349" s="38"/>
      <c r="J349" s="38"/>
      <c r="K349" s="38"/>
      <c r="L349" s="38"/>
      <c r="M349" s="38"/>
      <c r="N349" s="38"/>
    </row>
    <row r="350" spans="1:14" x14ac:dyDescent="0.2">
      <c r="B350" s="18"/>
      <c r="C350" s="19"/>
      <c r="D350" s="18"/>
      <c r="E350" s="19"/>
      <c r="F350" s="18"/>
      <c r="G350" s="19"/>
      <c r="I350" s="38"/>
      <c r="J350" s="38"/>
      <c r="K350" s="38"/>
      <c r="L350" s="38"/>
      <c r="M350" s="38"/>
      <c r="N350" s="38"/>
    </row>
    <row r="351" spans="1:14" x14ac:dyDescent="0.2">
      <c r="B351" s="18"/>
      <c r="C351" s="19"/>
      <c r="D351" s="18"/>
      <c r="E351" s="19"/>
      <c r="F351" s="18"/>
      <c r="G351" s="19"/>
      <c r="I351" s="38"/>
      <c r="J351" s="38"/>
      <c r="K351" s="38"/>
      <c r="L351" s="38"/>
      <c r="M351" s="38"/>
      <c r="N351" s="38"/>
    </row>
    <row r="352" spans="1:14" x14ac:dyDescent="0.2">
      <c r="B352" s="18"/>
      <c r="C352" s="19"/>
      <c r="D352" s="18"/>
      <c r="E352" s="19"/>
      <c r="F352" s="18"/>
      <c r="G352" s="19"/>
      <c r="I352" s="38"/>
      <c r="J352" s="38"/>
      <c r="K352" s="38"/>
      <c r="L352" s="38"/>
      <c r="M352" s="38"/>
      <c r="N352" s="38"/>
    </row>
    <row r="353" spans="2:14" x14ac:dyDescent="0.2">
      <c r="B353" s="18"/>
      <c r="C353" s="19"/>
      <c r="D353" s="18"/>
      <c r="E353" s="19"/>
      <c r="F353" s="18"/>
      <c r="G353" s="19"/>
      <c r="I353" s="38"/>
      <c r="J353" s="38"/>
      <c r="K353" s="38"/>
      <c r="L353" s="38"/>
      <c r="M353" s="38"/>
      <c r="N353" s="38"/>
    </row>
    <row r="354" spans="2:14" x14ac:dyDescent="0.2">
      <c r="B354" s="18"/>
      <c r="C354" s="19"/>
      <c r="D354" s="18"/>
      <c r="E354" s="19"/>
      <c r="F354" s="18"/>
      <c r="G354" s="19"/>
      <c r="I354" s="38"/>
      <c r="J354" s="38"/>
      <c r="K354" s="38"/>
      <c r="L354" s="38"/>
      <c r="M354" s="38"/>
      <c r="N354" s="38"/>
    </row>
    <row r="355" spans="2:14" x14ac:dyDescent="0.2">
      <c r="B355" s="18"/>
      <c r="C355" s="19"/>
      <c r="D355" s="18"/>
      <c r="E355" s="19"/>
      <c r="F355" s="18"/>
      <c r="G355" s="19"/>
      <c r="I355" s="38"/>
      <c r="J355" s="38"/>
      <c r="K355" s="38"/>
      <c r="L355" s="38"/>
      <c r="M355" s="38"/>
      <c r="N355" s="38"/>
    </row>
    <row r="356" spans="2:14" x14ac:dyDescent="0.2">
      <c r="B356" s="18"/>
      <c r="C356" s="19"/>
      <c r="D356" s="18"/>
      <c r="E356" s="19"/>
      <c r="F356" s="18"/>
      <c r="G356" s="19"/>
      <c r="I356" s="38"/>
      <c r="J356" s="38"/>
      <c r="K356" s="38"/>
      <c r="L356" s="38"/>
      <c r="M356" s="38"/>
      <c r="N356" s="38"/>
    </row>
    <row r="357" spans="2:14" x14ac:dyDescent="0.2">
      <c r="B357" s="19"/>
      <c r="C357" s="19"/>
      <c r="D357" s="19"/>
      <c r="E357" s="19"/>
      <c r="F357" s="19"/>
      <c r="G357" s="19"/>
    </row>
    <row r="358" spans="2:14" x14ac:dyDescent="0.2">
      <c r="B358" s="19"/>
      <c r="C358" s="19"/>
      <c r="D358" s="19"/>
      <c r="E358" s="19"/>
      <c r="F358" s="19"/>
      <c r="G358" s="19"/>
    </row>
    <row r="359" spans="2:14" x14ac:dyDescent="0.2">
      <c r="B359" s="19"/>
      <c r="C359" s="19"/>
      <c r="D359" s="19"/>
      <c r="E359" s="19"/>
      <c r="F359" s="19"/>
      <c r="G359" s="19"/>
    </row>
    <row r="360" spans="2:14" x14ac:dyDescent="0.2">
      <c r="B360" s="19"/>
      <c r="C360" s="19"/>
      <c r="D360" s="19"/>
      <c r="E360" s="19"/>
      <c r="F360" s="19"/>
      <c r="G360" s="19"/>
    </row>
    <row r="361" spans="2:14" x14ac:dyDescent="0.2">
      <c r="B361" s="19"/>
      <c r="C361" s="19"/>
      <c r="D361" s="19"/>
      <c r="E361" s="19"/>
      <c r="F361" s="19"/>
      <c r="G361" s="19"/>
    </row>
    <row r="362" spans="2:14" x14ac:dyDescent="0.2">
      <c r="B362" s="19"/>
      <c r="C362" s="19"/>
      <c r="D362" s="19"/>
      <c r="E362" s="19"/>
      <c r="F362" s="19"/>
      <c r="G362" s="19"/>
    </row>
    <row r="363" spans="2:14" x14ac:dyDescent="0.2">
      <c r="B363" s="19"/>
      <c r="C363" s="19"/>
      <c r="D363" s="19"/>
      <c r="E363" s="19"/>
      <c r="F363" s="19"/>
      <c r="G363" s="19"/>
    </row>
    <row r="364" spans="2:14" x14ac:dyDescent="0.2">
      <c r="B364" s="19"/>
      <c r="C364" s="19"/>
      <c r="D364" s="19"/>
      <c r="E364" s="19"/>
      <c r="F364" s="19"/>
      <c r="G364" s="19"/>
    </row>
    <row r="365" spans="2:14" x14ac:dyDescent="0.2">
      <c r="B365" s="19"/>
      <c r="C365" s="19"/>
      <c r="D365" s="19"/>
      <c r="E365" s="19"/>
      <c r="F365" s="19"/>
      <c r="G365" s="19"/>
    </row>
    <row r="366" spans="2:14" x14ac:dyDescent="0.2">
      <c r="B366" s="19"/>
      <c r="C366" s="19"/>
      <c r="D366" s="19"/>
      <c r="E366" s="19"/>
      <c r="F366" s="19"/>
      <c r="G366" s="19"/>
    </row>
    <row r="367" spans="2:14" x14ac:dyDescent="0.2">
      <c r="B367" s="18"/>
      <c r="C367" s="19"/>
      <c r="D367" s="18"/>
      <c r="E367" s="19"/>
      <c r="F367" s="18"/>
      <c r="G367" s="19"/>
    </row>
    <row r="368" spans="2:14" x14ac:dyDescent="0.2">
      <c r="B368" s="18"/>
      <c r="C368" s="19"/>
      <c r="D368" s="18"/>
      <c r="E368" s="19"/>
      <c r="F368" s="18"/>
      <c r="G368" s="19"/>
    </row>
    <row r="369" spans="2:7" x14ac:dyDescent="0.2">
      <c r="B369" s="18"/>
      <c r="C369" s="19"/>
      <c r="D369" s="18"/>
      <c r="E369" s="19"/>
      <c r="F369" s="18"/>
      <c r="G369" s="19"/>
    </row>
    <row r="370" spans="2:7" x14ac:dyDescent="0.2">
      <c r="B370" s="18"/>
      <c r="C370" s="19"/>
      <c r="D370" s="18"/>
      <c r="E370" s="19"/>
      <c r="F370" s="18"/>
      <c r="G370" s="19"/>
    </row>
    <row r="371" spans="2:7" x14ac:dyDescent="0.2">
      <c r="B371" s="18"/>
      <c r="C371" s="19"/>
      <c r="D371" s="18"/>
      <c r="E371" s="19"/>
      <c r="F371" s="18"/>
      <c r="G371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41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A339" sqref="A339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0.89031293776802845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0.43170484121548919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211855845.19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0.96321972228799446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13734556.43</v>
      </c>
      <c r="G336" s="28">
        <f t="shared" ref="G336" si="25">(H336*I336+J336*K336+L336*M336+N336*O336+P336*Q336+R336*S336)/(H336+J336+L336+N336+P336+R336)</f>
        <v>7.6209832412112455</v>
      </c>
      <c r="H336" s="21">
        <f>'3.физ-всего'!H336+'4.юрид-всего'!H336+'5.нерез-всего'!H168</f>
        <v>1984894.97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0.81552919578409655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thickBot="1" x14ac:dyDescent="0.25">
      <c r="A339" s="24" t="s">
        <v>6</v>
      </c>
      <c r="B339" s="27">
        <f>'3.физ-всего'!B339+'4.юрид-всего'!B339+'5.нерез-всего'!B171</f>
        <v>246947985.16</v>
      </c>
      <c r="C339" s="29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1.0258078692096662</v>
      </c>
      <c r="D339" s="25">
        <f>'3.физ-всего'!D339+'4.юрид-всего'!D339+'5.нерез-всего'!D171</f>
        <v>234331940.38999999</v>
      </c>
      <c r="E339" s="29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5">
        <f t="shared" ref="F339" si="30">H339+J339+L339+N339+P339+R339</f>
        <v>12616044.77</v>
      </c>
      <c r="G339" s="29">
        <f t="shared" ref="G339" si="31">(H339*I339+J339*K339+L339*M339+N339*O339+P339*Q339+R339*S339)/(H339+J339+L339+N339+P339+R339)</f>
        <v>7.8067678938650307</v>
      </c>
      <c r="H339" s="25">
        <f>'3.физ-всего'!H339+'4.юрид-всего'!H339+'5.нерез-всего'!H171</f>
        <v>2713468.5300000003</v>
      </c>
      <c r="I339" s="29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5">
        <f>'3.физ-всего'!J339+'4.юрид-всего'!J339+'5.нерез-всего'!J171</f>
        <v>889240.86</v>
      </c>
      <c r="K339" s="29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5">
        <f>'3.физ-всего'!L339+'4.юрид-всего'!L339+'5.нерез-всего'!L171</f>
        <v>777438.23</v>
      </c>
      <c r="M339" s="29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5">
        <f>'3.физ-всего'!N339+'4.юрид-всего'!N339+'5.нерез-всего'!N171</f>
        <v>4858898.4700000007</v>
      </c>
      <c r="O339" s="29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5">
        <f>'3.физ-всего'!P339+'4.юрид-всего'!P339+'5.нерез-всего'!P171</f>
        <v>3333298.4099999997</v>
      </c>
      <c r="Q339" s="29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11.648495926501797</v>
      </c>
      <c r="R339" s="25">
        <f>'3.физ-всего'!R339+'4.юрид-всего'!R339+'5.нерез-всего'!R171</f>
        <v>43700.27</v>
      </c>
      <c r="S339" s="29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6.7139137149495971</v>
      </c>
    </row>
    <row r="340" spans="1:19" ht="5.0999999999999996" customHeight="1" x14ac:dyDescent="0.2">
      <c r="R340" s="6"/>
    </row>
    <row r="341" spans="1:19" ht="13.5" customHeight="1" x14ac:dyDescent="0.2">
      <c r="A341" s="9" t="s">
        <v>64</v>
      </c>
      <c r="B341" s="8"/>
      <c r="C341" s="8"/>
      <c r="D341" s="8"/>
      <c r="E341" s="8"/>
      <c r="J341" s="8"/>
      <c r="K341" s="8"/>
      <c r="L341" s="8"/>
      <c r="M341" s="8"/>
      <c r="N341" s="8"/>
      <c r="O341" s="8"/>
      <c r="P341" s="8"/>
      <c r="Q341" s="8"/>
      <c r="R341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39"/>
  <sheetViews>
    <sheetView zoomScale="75" zoomScaleNormal="75" workbookViewId="0">
      <pane xSplit="1" ySplit="8" topLeftCell="B309" activePane="bottomRight" state="frozen"/>
      <selection activeCell="H160" sqref="H160"/>
      <selection pane="topRight" activeCell="H160" sqref="H160"/>
      <selection pane="bottomLeft" activeCell="H160" sqref="H160"/>
      <selection pane="bottomRight" activeCell="F330" sqref="F330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thickBot="1" x14ac:dyDescent="0.25">
      <c r="A339" s="24" t="s">
        <v>6</v>
      </c>
      <c r="B339" s="27">
        <f>'7.физ-в нацвал'!B339+'11.физ-в инвал'!B339</f>
        <v>192986802.36000001</v>
      </c>
      <c r="C339" s="29">
        <f>('7.физ-в нацвал'!B339*'7.физ-в нацвал'!C339+'11.физ-в инвал'!B339*'11.физ-в инвал'!C339)/('7.физ-в нацвал'!B339+'11.физ-в инвал'!B339)</f>
        <v>0.96548086126338706</v>
      </c>
      <c r="D339" s="25">
        <f>'7.физ-в нацвал'!D339+'11.физ-в инвал'!D339</f>
        <v>184842675.56999999</v>
      </c>
      <c r="E339" s="29">
        <f>('7.физ-в нацвал'!D339*'7.физ-в нацвал'!E339+'11.физ-в инвал'!D339*'11.физ-в инвал'!E339)/('7.физ-в нацвал'!D339+'11.физ-в инвал'!D339)</f>
        <v>0.63660377943586821</v>
      </c>
      <c r="F339" s="25">
        <f t="shared" ref="F339" si="28">H339+J339+L339+N339+P339+R339</f>
        <v>8144126.79</v>
      </c>
      <c r="G339" s="29">
        <f t="shared" ref="G339" si="29">(H339*I339+J339*K339+L339*M339+N339*O339+P339*Q339+R339*S339)/(H339+J339+L339+N339+P339+R339)</f>
        <v>8.4298194338523871</v>
      </c>
      <c r="H339" s="25">
        <f>'7.физ-в нацвал'!H339+'11.физ-в инвал'!H339</f>
        <v>1493477.27</v>
      </c>
      <c r="I339" s="29">
        <f>('7.физ-в нацвал'!H339*'7.физ-в нацвал'!I339+'11.физ-в инвал'!H339*'11.физ-в инвал'!I339)/('7.физ-в нацвал'!H339+'11.физ-в инвал'!H339)</f>
        <v>1.0858423352502704</v>
      </c>
      <c r="J339" s="25">
        <f>'7.физ-в нацвал'!J339+'11.физ-в инвал'!J339</f>
        <v>656281.59</v>
      </c>
      <c r="K339" s="29">
        <f>('7.физ-в нацвал'!J339*'7.физ-в нацвал'!K339+'11.физ-в инвал'!J339*'11.физ-в инвал'!K339)/('7.физ-в нацвал'!J339+'11.физ-в инвал'!J339)</f>
        <v>5.0287021249521846</v>
      </c>
      <c r="L339" s="25">
        <f>'7.физ-в нацвал'!L339+'11.физ-в инвал'!L339</f>
        <v>646218.1</v>
      </c>
      <c r="M339" s="29">
        <f>('7.физ-в нацвал'!L339*'7.физ-в нацвал'!M339+'11.физ-в инвал'!L339*'11.физ-в инвал'!M339)/('7.физ-в нацвал'!L339+'11.физ-в инвал'!L339)</f>
        <v>6.3843762251475118</v>
      </c>
      <c r="N339" s="25">
        <f>'7.физ-в нацвал'!N339+'11.физ-в инвал'!N339</f>
        <v>2609552.2600000002</v>
      </c>
      <c r="O339" s="29">
        <f>('7.физ-в нацвал'!N339*'7.физ-в нацвал'!O339+'11.физ-в инвал'!N339*'11.физ-в инвал'!O339)/('7.физ-в нацвал'!N339+'11.физ-в инвал'!N339)</f>
        <v>10.452628434695519</v>
      </c>
      <c r="P339" s="25">
        <f>'7.физ-в нацвал'!P339+'11.физ-в инвал'!P339</f>
        <v>2709294.86</v>
      </c>
      <c r="Q339" s="29">
        <f>('7.физ-в нацвал'!P339*'7.физ-в нацвал'!Q339+'11.физ-в инвал'!P339*'11.физ-в инвал'!Q339)/('7.физ-в нацвал'!P339+'11.физ-в инвал'!P339)</f>
        <v>11.838662818080978</v>
      </c>
      <c r="R339" s="25">
        <f>'7.физ-в нацвал'!R339+'11.физ-в инвал'!R339</f>
        <v>29302.71</v>
      </c>
      <c r="S339" s="39">
        <f>('7.физ-в нацвал'!R339*'7.физ-в нацвал'!S339+'11.физ-в инвал'!R339*'11.физ-в инвал'!S339)/('7.физ-в нацвал'!R339+'11.физ-в инвал'!R339)</f>
        <v>8.6949248891996813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41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N349" sqref="N349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2.7395215832370909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1.0719149076230072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26141667.879999995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2.3628660055411936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3756360.31</v>
      </c>
      <c r="G336" s="28">
        <f t="shared" ref="G336" si="23">(H336*I336+J336*K336+L336*M336+N336*O336+P336*Q336+R336*S336)/(H336+J336+L336+N336+P336+R336)</f>
        <v>11.151100647158124</v>
      </c>
      <c r="H336" s="21">
        <f>'8.юрид-в нацвал'!H336+'12.юрид-в инвал'!H336</f>
        <v>172302.72</v>
      </c>
      <c r="I336" s="28">
        <f>('8.юрид-в нацвал'!H336*'8.юрид-в нацвал'!I336+'12.юрид-в инвал'!H336*'12.юрид-в инвал'!I336)/('8.юрид-в нацвал'!H336+'12.юрид-в инвал'!H336)</f>
        <v>0.84563926210799278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thickBot="1" x14ac:dyDescent="0.25">
      <c r="A339" s="24" t="s">
        <v>6</v>
      </c>
      <c r="B339" s="27">
        <f>'8.юрид-в нацвал'!B339+'12.юрид-в инвал'!B339</f>
        <v>21303637.600000001</v>
      </c>
      <c r="C339" s="29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5">
        <f>'8.юрид-в нацвал'!D339+'12.юрид-в инвал'!D339</f>
        <v>19112599.699999999</v>
      </c>
      <c r="E339" s="29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5">
        <f t="shared" ref="F339" si="28">H339+J339+L339+N339+P339+R339</f>
        <v>2191037.9</v>
      </c>
      <c r="G339" s="29">
        <f t="shared" ref="G339" si="29">(H339*I339+J339*K339+L339*M339+N339*O339+P339*Q339+R339*S339)/(H339+J339+L339+N339+P339+R339)</f>
        <v>11.613214719927932</v>
      </c>
      <c r="H339" s="25">
        <f>'8.юрид-в нацвал'!H339+'12.юрид-в инвал'!H339</f>
        <v>22156.22</v>
      </c>
      <c r="I339" s="29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5">
        <f>'8.юрид-в нацвал'!J339+'12.юрид-в инвал'!J339</f>
        <v>44533.8</v>
      </c>
      <c r="K339" s="29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5">
        <f>'8.юрид-в нацвал'!L339+'12.юрид-в инвал'!L339</f>
        <v>26886.95</v>
      </c>
      <c r="M339" s="29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5">
        <f>'8.юрид-в нацвал'!N339+'12.юрид-в инвал'!N339</f>
        <v>1637509.44</v>
      </c>
      <c r="O339" s="29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5">
        <f>'8.юрид-в нацвал'!P339+'12.юрид-в инвал'!P339</f>
        <v>459951.49</v>
      </c>
      <c r="Q339" s="29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5"/>
      <c r="S339" s="39"/>
    </row>
    <row r="340" spans="1:19" ht="5.0999999999999996" customHeight="1" x14ac:dyDescent="0.2">
      <c r="R340" s="6"/>
    </row>
    <row r="341" spans="1:19" x14ac:dyDescent="0.2">
      <c r="A341" s="9" t="s">
        <v>65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E172" sqref="E172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ht="13.5" thickBot="1" x14ac:dyDescent="0.25">
      <c r="A171" s="24" t="s">
        <v>6</v>
      </c>
      <c r="B171" s="27">
        <f>'9.нерез-в нацвал'!B171+'13.нерез-в инвал'!B171</f>
        <v>32657545.199999999</v>
      </c>
      <c r="C171" s="29">
        <f>('9.нерез-в нацвал'!B171*'9.нерез-в нацвал'!C171+'13.нерез-в инвал'!B171*'13.нерез-в инвал'!C171)/('9.нерез-в нацвал'!B171+'13.нерез-в инвал'!B171)</f>
        <v>0.21758515646179072</v>
      </c>
      <c r="D171" s="25">
        <f>'9.нерез-в нацвал'!D171+'13.нерез-в инвал'!D171</f>
        <v>30376665.119999997</v>
      </c>
      <c r="E171" s="29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5">
        <f t="shared" ref="F171" si="24">H171+J171+L171+N171+P171+R171</f>
        <v>2280880.08</v>
      </c>
      <c r="G171" s="29">
        <f t="shared" ref="G171" si="25">(H171*I171+J171*K171+L171*M171+N171*O171+P171*Q171+R171*S171)/(H171+J171+L171+N171+P171+R171)</f>
        <v>1.9255818919248064</v>
      </c>
      <c r="H171" s="25">
        <f>'9.нерез-в нацвал'!H171+'13.нерез-в инвал'!H171</f>
        <v>1197835.04</v>
      </c>
      <c r="I171" s="29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5">
        <f>'9.нерез-в нацвал'!J171+'13.нерез-в инвал'!J171</f>
        <v>188425.47</v>
      </c>
      <c r="K171" s="29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5">
        <f>'9.нерез-в нацвал'!L171+'13.нерез-в инвал'!L171</f>
        <v>104333.18000000001</v>
      </c>
      <c r="M171" s="29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5">
        <f>'9.нерез-в нацвал'!N171+'13.нерез-в инвал'!N171</f>
        <v>611836.77</v>
      </c>
      <c r="O171" s="29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5">
        <f>'9.нерез-в нацвал'!P171+'13.нерез-в инвал'!P171</f>
        <v>164052.06</v>
      </c>
      <c r="Q171" s="29">
        <f>('9.нерез-в нацвал'!P171*'9.нерез-в нацвал'!Q171+'13.нерез-в инвал'!P171*'13.нерез-в инвал'!Q171)/('9.нерез-в нацвал'!P171+'13.нерез-в инвал'!P171)</f>
        <v>9.0447045474467291</v>
      </c>
      <c r="R171" s="25">
        <f>'9.нерез-в нацвал'!R171+'13.нерез-в инвал'!R171</f>
        <v>14397.56</v>
      </c>
      <c r="S171" s="29">
        <f>('9.нерез-в нацвал'!R171*'9.нерез-в нацвал'!S171+'13.нерез-в инвал'!R171*'13.нерез-в инвал'!S171)/('9.нерез-в нацвал'!R171+'13.нерез-в инвал'!R171)</f>
        <v>2.6820502640725254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41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D342" sqref="D342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1.2273196767641719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0.59684369133208803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139641126.31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1.3148617826856608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8227412.4100000001</v>
      </c>
      <c r="G336" s="28">
        <f t="shared" ref="G336" si="23">(H336*I336+J336*K336+L336*M336+N336*O336+P336*Q336+R336*S336)/(H336+J336+L336+N336+P336+R336)</f>
        <v>11.497653419770671</v>
      </c>
      <c r="H336" s="21">
        <f>'7.физ-в нацвал'!H336+'8.юрид-в нацвал'!H336+'9.нерез-в нацвал'!H168</f>
        <v>484734.48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2.809388509560943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" si="26">H338+J338+L338+N338+P338+R338</f>
        <v>8699294.3499999996</v>
      </c>
      <c r="G338" s="28">
        <f t="shared" ref="G338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thickBot="1" x14ac:dyDescent="0.25">
      <c r="A339" s="24" t="s">
        <v>6</v>
      </c>
      <c r="B339" s="27">
        <f>'7.физ-в нацвал'!B339+'8.юрид-в нацвал'!B339+'9.нерез-в нацвал'!B171</f>
        <v>167761746.80000001</v>
      </c>
      <c r="C339" s="29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1.4477084962702584</v>
      </c>
      <c r="D339" s="25">
        <f>'7.физ-в нацвал'!D339+'8.юрид-в нацвал'!D339+'9.нерез-в нацвал'!D171</f>
        <v>160138282.72</v>
      </c>
      <c r="E339" s="29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5">
        <f t="shared" ref="F339" si="28">H339+J339+L339+N339+P339+R339</f>
        <v>7623464.0799999991</v>
      </c>
      <c r="G339" s="29">
        <f t="shared" ref="G339" si="29">(H339*I339+J339*K339+L339*M339+N339*O339+P339*Q339+R339*S339)/(H339+J339+L339+N339+P339+R339)</f>
        <v>11.947300771750978</v>
      </c>
      <c r="H339" s="25">
        <f>'7.физ-в нацвал'!H339+'8.юрид-в нацвал'!H339+'9.нерез-в нацвал'!H171</f>
        <v>272548.26</v>
      </c>
      <c r="I339" s="29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5">
        <f>'7.физ-в нацвал'!J339+'8.юрид-в нацвал'!J339+'9.нерез-в нацвал'!J171</f>
        <v>462187.01</v>
      </c>
      <c r="K339" s="29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5">
        <f>'7.физ-в нацвал'!L339+'8.юрид-в нацвал'!L339+'9.нерез-в нацвал'!L171</f>
        <v>461088.13</v>
      </c>
      <c r="M339" s="29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5">
        <f>'7.физ-в нацвал'!N339+'8.юрид-в нацвал'!N339+'9.нерез-в нацвал'!N171</f>
        <v>3596774.9699999997</v>
      </c>
      <c r="O339" s="29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5">
        <f>'7.физ-в нацвал'!P339+'8.юрид-в нацвал'!P339+'9.нерез-в нацвал'!P171</f>
        <v>2815136.0700000003</v>
      </c>
      <c r="Q339" s="29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13.146891127965942</v>
      </c>
      <c r="R339" s="25">
        <f>'7.физ-в нацвал'!R339+'8.юрид-в нацвал'!R339+'9.нерез-в нацвал'!R171</f>
        <v>15729.64</v>
      </c>
      <c r="S339" s="29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14.185676245610232</v>
      </c>
    </row>
    <row r="340" spans="1:19" ht="4.5" customHeight="1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9" x14ac:dyDescent="0.2">
      <c r="A341" s="9" t="s">
        <v>64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39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I342" sqref="I342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7" t="s">
        <v>10</v>
      </c>
      <c r="C6" s="57" t="s">
        <v>50</v>
      </c>
      <c r="D6" s="57" t="s">
        <v>33</v>
      </c>
      <c r="E6" s="57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7"/>
      <c r="C8" s="57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ht="13.5" thickBot="1" x14ac:dyDescent="0.25">
      <c r="A339" s="24" t="s">
        <v>6</v>
      </c>
      <c r="B339" s="27">
        <f t="shared" ref="B339" si="81">D339+H339+J339+L339+N339+P339+R339</f>
        <v>148264457.74000001</v>
      </c>
      <c r="C339" s="29">
        <f t="shared" ref="C339" si="82">(D339*E339+H339*I339+J339*K339+L339*M339+N339*O339+P339*Q339+R339*S339)/(D339+H339+J339+L339+N339+P339+R339)</f>
        <v>1.2152533251041577</v>
      </c>
      <c r="D339" s="25">
        <v>142704865.77000001</v>
      </c>
      <c r="E339" s="29">
        <v>0.81328789441529092</v>
      </c>
      <c r="F339" s="25">
        <f t="shared" ref="F339" si="83">H339+J339+L339+N339+P339+R339</f>
        <v>5559591.9699999997</v>
      </c>
      <c r="G339" s="29">
        <f t="shared" ref="G339" si="84">(H339*I339+J339*K339+L339*M339+N339*O339+P339*Q339+R339*S339)/(H339+J339+L339+N339+P339+R339)</f>
        <v>11.532993033371813</v>
      </c>
      <c r="H339" s="25">
        <v>251144.19</v>
      </c>
      <c r="I339" s="29">
        <v>5.5923679934622381</v>
      </c>
      <c r="J339" s="25">
        <v>420235.04</v>
      </c>
      <c r="K339" s="29">
        <v>6.4393134882326795</v>
      </c>
      <c r="L339" s="25">
        <v>429809.6</v>
      </c>
      <c r="M339" s="29">
        <v>8.2045987558211788</v>
      </c>
      <c r="N339" s="25">
        <v>2150583.9700000002</v>
      </c>
      <c r="O339" s="29">
        <v>11.9194618633747</v>
      </c>
      <c r="P339" s="25">
        <v>2294734.21</v>
      </c>
      <c r="Q339" s="29">
        <v>13.3622557049428</v>
      </c>
      <c r="R339" s="25">
        <v>13084.96</v>
      </c>
      <c r="S339" s="29">
        <v>14.151770773468202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41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J342" sqref="J342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3.7445860020565132</v>
      </c>
      <c r="D334" s="21">
        <v>7507578.75</v>
      </c>
      <c r="E334" s="28">
        <v>1.2530825220314901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11918199.849999998</v>
      </c>
      <c r="C336" s="28">
        <f t="shared" ref="C336" si="69">(D336*E336+H336*I336+J336*K336+L336*M336+N336*O336+P336*Q336+R336*S336)/(D336+H336+J336+L336+N336+P336+R336)</f>
        <v>4.2649719303372908</v>
      </c>
      <c r="D336" s="21">
        <v>8546382.1400000006</v>
      </c>
      <c r="E336" s="28">
        <v>1.1670563082263499</v>
      </c>
      <c r="F336" s="21">
        <f t="shared" ref="F336" si="70">H336+J336+L336+N336+P336+R336</f>
        <v>3371817.71</v>
      </c>
      <c r="G336" s="28">
        <f t="shared" ref="G336" si="71">(H336*I336+J336*K336+L336*M336+N336*O336+P336*Q336+R336*S336)/(H336+J336+L336+N336+P336+R336)</f>
        <v>12.117107787360215</v>
      </c>
      <c r="H336" s="21">
        <v>163378.12</v>
      </c>
      <c r="I336" s="28">
        <v>0.86102193488332512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thickBot="1" x14ac:dyDescent="0.25">
      <c r="A339" s="24" t="s">
        <v>6</v>
      </c>
      <c r="B339" s="27">
        <f t="shared" ref="B339" si="80">D339+H339+J339+L339+N339+P339+R339</f>
        <v>14185859.65</v>
      </c>
      <c r="C339" s="29">
        <f t="shared" ref="C339" si="81">(D339*E339+H339*I339+J339*K339+L339*M339+N339*O339+P339*Q339+R339*S339)/(D339+H339+J339+L339+N339+P339+R339)</f>
        <v>4.0539156364979236</v>
      </c>
      <c r="D339" s="25">
        <v>12322096.85</v>
      </c>
      <c r="E339" s="29">
        <v>2.6794443185941996</v>
      </c>
      <c r="F339" s="25">
        <f t="shared" ref="F339" si="82">H339+J339+L339+N339+P339+R339</f>
        <v>1863762.7999999998</v>
      </c>
      <c r="G339" s="29">
        <f t="shared" ref="G339" si="83">(H339*I339+J339*K339+L339*M339+N339*O339+P339*Q339+R339*S339)/(H339+J339+L339+N339+P339+R339)</f>
        <v>13.141106719374367</v>
      </c>
      <c r="H339" s="25">
        <v>9531.6</v>
      </c>
      <c r="I339" s="29">
        <v>7.3754668681018893</v>
      </c>
      <c r="J339" s="25">
        <v>35769.9</v>
      </c>
      <c r="K339" s="29">
        <v>2.84623943595034</v>
      </c>
      <c r="L339" s="25">
        <v>26886.65</v>
      </c>
      <c r="M339" s="29">
        <v>6.8562827648665792</v>
      </c>
      <c r="N339" s="25">
        <v>1357085.74</v>
      </c>
      <c r="O339" s="29">
        <v>13.9721681727346</v>
      </c>
      <c r="P339" s="25">
        <v>434488.91</v>
      </c>
      <c r="Q339" s="29">
        <v>11.9082981779673</v>
      </c>
      <c r="R339" s="25"/>
      <c r="S339" s="29"/>
    </row>
    <row r="340" spans="1:19" ht="5.25" customHeight="1" x14ac:dyDescent="0.2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9" x14ac:dyDescent="0.2">
      <c r="A341" s="9" t="s">
        <v>65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I179" sqref="I179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ht="13.5" thickBot="1" x14ac:dyDescent="0.25">
      <c r="A171" s="24" t="s">
        <v>6</v>
      </c>
      <c r="B171" s="27">
        <f t="shared" ref="B171" si="74">D171+H171+J171+L171+N171+P171+R171</f>
        <v>5311429.4099999992</v>
      </c>
      <c r="C171" s="29">
        <f t="shared" ref="C171" si="75">(D171*E171+H171*I171+J171*K171+L171*M171+N171*O171+P171*Q171+R171*S171)/(D171+H171+J171+L171+N171+P171+R171)</f>
        <v>0.97581126958816189</v>
      </c>
      <c r="D171" s="25">
        <v>5111320.0999999996</v>
      </c>
      <c r="E171" s="29">
        <v>0.53093440622120303</v>
      </c>
      <c r="F171" s="25">
        <f t="shared" ref="F171" si="76">H171+J171+L171+N171+P171+R171</f>
        <v>200109.31</v>
      </c>
      <c r="G171" s="29">
        <f t="shared" ref="G171" si="77">(H171*I171+J171*K171+L171*M171+N171*O171+P171*Q171+R171*S171)/(H171+J171+L171+N171+P171+R171)</f>
        <v>12.339140910535354</v>
      </c>
      <c r="H171" s="25">
        <v>11872.47</v>
      </c>
      <c r="I171" s="29">
        <v>4.4182245312053894</v>
      </c>
      <c r="J171" s="25">
        <v>6182.07</v>
      </c>
      <c r="K171" s="29">
        <v>11.3114563730272</v>
      </c>
      <c r="L171" s="25">
        <v>4391.88</v>
      </c>
      <c r="M171" s="29">
        <v>10.024967667604802</v>
      </c>
      <c r="N171" s="25">
        <v>89105.26</v>
      </c>
      <c r="O171" s="29">
        <v>12.248055847657</v>
      </c>
      <c r="P171" s="25">
        <v>85912.95</v>
      </c>
      <c r="Q171" s="29">
        <v>13.658460552221801</v>
      </c>
      <c r="R171" s="25">
        <v>2644.68</v>
      </c>
      <c r="S171" s="29">
        <v>14.353428770210398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41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F336" sqref="F336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" si="26">H338+J338+L338+N338+P338+R338</f>
        <v>5184594.67</v>
      </c>
      <c r="G338" s="28">
        <f t="shared" ref="G338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thickBot="1" x14ac:dyDescent="0.25">
      <c r="A339" s="24" t="s">
        <v>6</v>
      </c>
      <c r="B339" s="27">
        <f>'11.физ-в инвал'!B339+'12.юрид-в инвал'!B339+'13.нерез-в инвал'!B171</f>
        <v>79186238.359999985</v>
      </c>
      <c r="C339" s="29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5">
        <f>'11.физ-в инвал'!D339+'12.юрид-в инвал'!D339+'13.нерез-в инвал'!D171</f>
        <v>74193657.670000002</v>
      </c>
      <c r="E339" s="29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5">
        <f t="shared" ref="F339" si="28">H339+J339+L339+N339+P339+R339</f>
        <v>4992580.6900000004</v>
      </c>
      <c r="G339" s="29">
        <f t="shared" ref="G339" si="29">(H339*I339+J339*K339+L339*M339+N339*O339+P339*Q339+R339*S339)/(H339+J339+L339+N339+P339+R339)</f>
        <v>1.4843455582888125</v>
      </c>
      <c r="H339" s="25">
        <f>'11.физ-в инвал'!H339+'12.юрид-в инвал'!H339+'13.нерез-в инвал'!H171</f>
        <v>2440920.2700000005</v>
      </c>
      <c r="I339" s="29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5">
        <f>'11.физ-в инвал'!J339+'12.юрид-в инвал'!J339+'13.нерез-в инвал'!J171</f>
        <v>427053.85</v>
      </c>
      <c r="K339" s="29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5">
        <f>'11.физ-в инвал'!L339+'12.юрид-в инвал'!L339+'13.нерез-в инвал'!L171</f>
        <v>316350.09999999998</v>
      </c>
      <c r="M339" s="29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5">
        <f>'11.физ-в инвал'!N339+'12.юрид-в инвал'!N339+'13.нерез-в инвал'!N171</f>
        <v>1262123.5</v>
      </c>
      <c r="O339" s="29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5">
        <f>'11.физ-в инвал'!P339+'12.юрид-в инвал'!P339+'13.нерез-в инвал'!P171</f>
        <v>518162.34</v>
      </c>
      <c r="Q339" s="29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5">
        <f>'11.физ-в инвал'!R339+'12.юрид-в инвал'!R339+'13.нерез-в инвал'!R171</f>
        <v>27970.629999999997</v>
      </c>
      <c r="S339" s="29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5.0999999999999996" customHeight="1" x14ac:dyDescent="0.2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9" x14ac:dyDescent="0.2">
      <c r="A341" s="9" t="s">
        <v>64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39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G337" sqref="G337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thickBot="1" x14ac:dyDescent="0.25">
      <c r="A339" s="24" t="s">
        <v>6</v>
      </c>
      <c r="B339" s="27">
        <f t="shared" ref="B339" si="80">D339+H339+J339+L339+N339+P339+R339</f>
        <v>44722344.61999999</v>
      </c>
      <c r="C339" s="29">
        <f t="shared" ref="C339" si="81">(D339*E339+H339*I339+J339*K339+L339*M339+N339*O339+P339*Q339+R339*S339)/(D339+H339+J339+L339+N339+P339+R339)</f>
        <v>0.13742993449747262</v>
      </c>
      <c r="D339" s="25">
        <v>42137809.799999997</v>
      </c>
      <c r="E339" s="29">
        <v>3.82413341283818E-2</v>
      </c>
      <c r="F339" s="25">
        <f t="shared" ref="F339" si="82">H339+J339+L339+N339+P339+R339</f>
        <v>2584534.8199999998</v>
      </c>
      <c r="G339" s="29">
        <f t="shared" ref="G339" si="83">(H339*I339+J339*K339+L339*M339+N339*O339+P339*Q339+R339*S339)/(H339+J339+L339+N339+P339+R339)</f>
        <v>1.7545837620790867</v>
      </c>
      <c r="H339" s="25">
        <v>1242333.08</v>
      </c>
      <c r="I339" s="29">
        <v>0.17482438493869901</v>
      </c>
      <c r="J339" s="25">
        <v>236046.55</v>
      </c>
      <c r="K339" s="29">
        <v>2.5173825455190899</v>
      </c>
      <c r="L339" s="25">
        <v>216408.5</v>
      </c>
      <c r="M339" s="29">
        <v>2.7692265530235596</v>
      </c>
      <c r="N339" s="25">
        <v>458968.29</v>
      </c>
      <c r="O339" s="29">
        <v>3.5794990113587097</v>
      </c>
      <c r="P339" s="25">
        <v>414560.65</v>
      </c>
      <c r="Q339" s="29">
        <v>3.4050579412204196</v>
      </c>
      <c r="R339" s="25">
        <v>16217.75</v>
      </c>
      <c r="S339" s="29">
        <v>4.2921803579411399</v>
      </c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41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J344" sqref="J344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1"/>
      <c r="B8" s="51"/>
      <c r="C8" s="51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thickBot="1" x14ac:dyDescent="0.25">
      <c r="A339" s="24" t="s">
        <v>6</v>
      </c>
      <c r="B339" s="27">
        <f t="shared" ref="B339" si="82">D339+H339+J339+L339+N339+P339+R339</f>
        <v>7117777.9500000002</v>
      </c>
      <c r="C339" s="29">
        <f t="shared" ref="C339" si="83">(D339*E339+H339*I339+J339*K339+L339*M339+N339*O339+P339*Q339+R339*S339)/(D339+H339+J339+L339+N339+P339+R339)</f>
        <v>0.33466160226310532</v>
      </c>
      <c r="D339" s="25">
        <v>6790502.8499999996</v>
      </c>
      <c r="E339" s="29">
        <v>0.21043496587296201</v>
      </c>
      <c r="F339" s="25">
        <f t="shared" ref="F339" si="84">H339+J339+L339+N339+P339+R339</f>
        <v>327275.10000000003</v>
      </c>
      <c r="G339" s="29">
        <f t="shared" ref="G339" si="85">(H339*I339+J339*K339+L339*M339+N339*O339+P339*Q339+R339*S339)/(H339+J339+L339+N339+P339+R339)</f>
        <v>2.9121914187788813</v>
      </c>
      <c r="H339" s="25">
        <v>12624.62</v>
      </c>
      <c r="I339" s="29">
        <v>0.53050450627424806</v>
      </c>
      <c r="J339" s="25">
        <v>8763.9</v>
      </c>
      <c r="K339" s="29">
        <v>1</v>
      </c>
      <c r="L339" s="25">
        <v>0.3</v>
      </c>
      <c r="M339" s="29">
        <v>4.5</v>
      </c>
      <c r="N339" s="25">
        <v>280423.7</v>
      </c>
      <c r="O339" s="29">
        <v>3.0024792840262804</v>
      </c>
      <c r="P339" s="25">
        <v>25462.58</v>
      </c>
      <c r="Q339" s="29">
        <v>3.7568353246214601</v>
      </c>
      <c r="R339" s="25"/>
      <c r="S339" s="29"/>
    </row>
    <row r="340" spans="1:19" ht="5.0999999999999996" customHeight="1" x14ac:dyDescent="0.2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x14ac:dyDescent="0.2">
      <c r="A341" s="9" t="s">
        <v>65</v>
      </c>
      <c r="L341" s="8"/>
      <c r="M341" s="8"/>
      <c r="N341" s="8"/>
      <c r="O341" s="8"/>
      <c r="P341" s="8"/>
      <c r="Q341" s="8"/>
      <c r="R341" s="8"/>
      <c r="S341" s="8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zoomScale="75" zoomScaleNormal="75" workbookViewId="0">
      <pane xSplit="1" ySplit="8" topLeftCell="B141" activePane="bottomRight" state="frozen"/>
      <selection activeCell="F133" sqref="F133"/>
      <selection pane="topRight" activeCell="F133" sqref="F133"/>
      <selection pane="bottomLeft" activeCell="F133" sqref="F133"/>
      <selection pane="bottomRight" activeCell="W186" sqref="W186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1"/>
      <c r="B8" s="51"/>
      <c r="C8" s="51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ht="13.5" thickBot="1" x14ac:dyDescent="0.25">
      <c r="A171" s="24" t="s">
        <v>6</v>
      </c>
      <c r="B171" s="27">
        <f t="shared" ref="B171" si="73">D171+H171+J171+L171+N171+P171+R171</f>
        <v>27346115.789999999</v>
      </c>
      <c r="C171" s="29">
        <f t="shared" ref="C171" si="74">(D171*E171+H171*I171+J171*K171+L171*M171+N171*O171+P171*Q171+R171*S171)/(D171+H171+J171+L171+N171+P171+R171)</f>
        <v>7.0315083168160666E-2</v>
      </c>
      <c r="D171" s="25">
        <v>25265345.02</v>
      </c>
      <c r="E171" s="29">
        <v>0</v>
      </c>
      <c r="F171" s="25">
        <f t="shared" ref="F171" si="75">H171+J171+L171+N171+P171+R171</f>
        <v>2080770.77</v>
      </c>
      <c r="G171" s="29">
        <f t="shared" ref="G171" si="76">(H171*I171+J171*K171+L171*M171+N171*O171+P171*Q171+R171*S171)/(H171+J171+L171+N171+P171+R171)</f>
        <v>0.92410198846651492</v>
      </c>
      <c r="H171" s="25">
        <v>1185962.57</v>
      </c>
      <c r="I171" s="29">
        <v>5.8182904710053399E-2</v>
      </c>
      <c r="J171" s="25">
        <v>182243.4</v>
      </c>
      <c r="K171" s="29">
        <v>3.8658421654775998</v>
      </c>
      <c r="L171" s="25">
        <v>99941.3</v>
      </c>
      <c r="M171" s="29">
        <v>1.9131141820248501</v>
      </c>
      <c r="N171" s="25">
        <v>522731.51</v>
      </c>
      <c r="O171" s="29">
        <v>1.2379200025649899</v>
      </c>
      <c r="P171" s="25">
        <v>78139.11</v>
      </c>
      <c r="Q171" s="29">
        <v>3.9719389509299496</v>
      </c>
      <c r="R171" s="25">
        <v>11752.88</v>
      </c>
      <c r="S171" s="29">
        <v>5.5710055748037911E-2</v>
      </c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2023-08-28T11:59:28Z</dcterms:modified>
</cp:coreProperties>
</file>